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tiradio-my.sharepoint.com/personal/crumbo_multiradio_com_ar/Documents/Escritorio/"/>
    </mc:Choice>
  </mc:AlternateContent>
  <xr:revisionPtr revIDLastSave="34" documentId="8_{4BAB5444-649B-4B51-BC97-EAFADE6F2642}" xr6:coauthVersionLast="47" xr6:coauthVersionMax="47" xr10:uidLastSave="{6E930E5F-81C8-487D-B787-FBFA98EE2977}"/>
  <workbookProtection workbookAlgorithmName="SHA-512" workbookHashValue="kHLUjrkpx/YW1RVStD3ngZAdtHP6aYxGd98muD0wSWqW31XoA9bqK5R5WBghxZiZ2gQ7IT7h1A4T2gle2pCXXA==" workbookSaltValue="AzooJhh7hpx17INZoMrDBQ==" workbookSpinCount="100000" lockStructure="1"/>
  <bookViews>
    <workbookView xWindow="-120" yWindow="-120" windowWidth="20730" windowHeight="11040" xr2:uid="{874D30FB-464B-484C-97EF-32402795616D}"/>
  </bookViews>
  <sheets>
    <sheet name="Fundas promo 50%" sheetId="1" r:id="rId1"/>
    <sheet name="Fundas promo 25%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2" l="1"/>
  <c r="F4" i="2"/>
  <c r="G97" i="2"/>
  <c r="G86" i="2"/>
  <c r="G85" i="2"/>
  <c r="M76" i="2"/>
  <c r="H76" i="2"/>
  <c r="I76" i="2" s="1"/>
  <c r="K73" i="2"/>
  <c r="K76" i="2" s="1"/>
  <c r="I73" i="2"/>
  <c r="M64" i="2"/>
  <c r="H64" i="2" s="1"/>
  <c r="I64" i="2" s="1"/>
  <c r="K61" i="2"/>
  <c r="K64" i="2" s="1"/>
  <c r="I61" i="2"/>
  <c r="M53" i="2"/>
  <c r="H53" i="2"/>
  <c r="I53" i="2" s="1"/>
  <c r="K50" i="2"/>
  <c r="K53" i="2" s="1"/>
  <c r="I50" i="2"/>
  <c r="M39" i="2"/>
  <c r="H39" i="2"/>
  <c r="I39" i="2" s="1"/>
  <c r="K36" i="2"/>
  <c r="K39" i="2" s="1"/>
  <c r="I36" i="2"/>
  <c r="M27" i="2"/>
  <c r="K24" i="2"/>
  <c r="K27" i="2" s="1"/>
  <c r="I24" i="2"/>
  <c r="M15" i="2"/>
  <c r="K12" i="2"/>
  <c r="I12" i="2"/>
  <c r="G36" i="2" l="1"/>
  <c r="G37" i="2"/>
  <c r="G61" i="2"/>
  <c r="G62" i="2"/>
  <c r="G73" i="2"/>
  <c r="G74" i="2"/>
  <c r="G50" i="2"/>
  <c r="G51" i="2"/>
  <c r="G24" i="2"/>
  <c r="G25" i="2"/>
  <c r="G12" i="2"/>
  <c r="G15" i="2"/>
  <c r="G14" i="2"/>
  <c r="G13" i="2"/>
  <c r="G4" i="2" l="1"/>
  <c r="F4" i="1"/>
  <c r="G4" i="1"/>
  <c r="M23" i="1"/>
  <c r="H23" i="1" s="1"/>
  <c r="I23" i="1" s="1"/>
  <c r="K20" i="1"/>
  <c r="I20" i="1"/>
  <c r="M12" i="1"/>
  <c r="H12" i="1" s="1"/>
  <c r="M46" i="1"/>
  <c r="H46" i="1" s="1"/>
  <c r="M34" i="1"/>
  <c r="H34" i="1" s="1"/>
  <c r="M82" i="1"/>
  <c r="H82" i="1" s="1"/>
  <c r="M94" i="1"/>
  <c r="H94" i="1" s="1"/>
  <c r="M71" i="1"/>
  <c r="H71" i="1" s="1"/>
  <c r="M59" i="1"/>
  <c r="H59" i="1" s="1"/>
  <c r="K9" i="1"/>
  <c r="I9" i="1"/>
  <c r="K43" i="1"/>
  <c r="I43" i="1"/>
  <c r="K31" i="1"/>
  <c r="I31" i="1"/>
  <c r="K79" i="1"/>
  <c r="I79" i="1"/>
  <c r="K91" i="1"/>
  <c r="I91" i="1"/>
  <c r="K68" i="1"/>
  <c r="I68" i="1"/>
  <c r="K56" i="1"/>
  <c r="I56" i="1"/>
  <c r="K23" i="1" l="1"/>
  <c r="K82" i="1"/>
  <c r="G79" i="1" s="1"/>
  <c r="K34" i="1"/>
  <c r="K46" i="1"/>
  <c r="G43" i="1" s="1"/>
  <c r="K12" i="1"/>
  <c r="G9" i="1" s="1"/>
  <c r="K59" i="1"/>
  <c r="G57" i="1" s="1"/>
  <c r="K71" i="1"/>
  <c r="G68" i="1" s="1"/>
  <c r="K94" i="1"/>
  <c r="G92" i="1" s="1"/>
  <c r="I46" i="1"/>
  <c r="I34" i="1"/>
  <c r="I59" i="1"/>
  <c r="I12" i="1"/>
  <c r="I82" i="1"/>
  <c r="I94" i="1"/>
  <c r="I71" i="1"/>
  <c r="G20" i="1" l="1"/>
  <c r="G21" i="1"/>
  <c r="G69" i="1"/>
  <c r="G80" i="1"/>
  <c r="G10" i="1"/>
  <c r="G44" i="1"/>
  <c r="G91" i="1"/>
  <c r="G56" i="1"/>
  <c r="G31" i="1"/>
  <c r="G32" i="1"/>
</calcChain>
</file>

<file path=xl/sharedStrings.xml><?xml version="1.0" encoding="utf-8"?>
<sst xmlns="http://schemas.openxmlformats.org/spreadsheetml/2006/main" count="250" uniqueCount="87">
  <si>
    <t>Galaxy A53 5G Smart S View Wallet Cover</t>
  </si>
  <si>
    <t>Galaxy A53 5G Protective Standing Cover</t>
  </si>
  <si>
    <t>Clear Standing Cover para Galaxy S20 FE</t>
  </si>
  <si>
    <t>Smart Clear View Cover para Galaxy S21 FE 5G</t>
  </si>
  <si>
    <t>Card Slot Cover para Galaxy A33 5G</t>
  </si>
  <si>
    <t>Galaxy A33 5G Smart S View Wallet Cover</t>
  </si>
  <si>
    <t>A53 Silicone Cover with Strap Navy</t>
  </si>
  <si>
    <t>A33 Soft Clear Cover Black</t>
  </si>
  <si>
    <t>Slim Strap Cover para Galaxy A33 5G</t>
  </si>
  <si>
    <t>Galaxy A23 Card Slot Cover</t>
  </si>
  <si>
    <t>Soft Clear Cover para Galaxy A23 5G</t>
  </si>
  <si>
    <t>Card Slot Cover para Galaxy A13</t>
  </si>
  <si>
    <t>Soft Clear Cover para Galaxy A13</t>
  </si>
  <si>
    <t xml:space="preserve">Soft Clear Cover para Galaxy A02s </t>
  </si>
  <si>
    <t>A02 Soft Clear Cover Transparency</t>
  </si>
  <si>
    <t>EF-EA536PBEGWW</t>
  </si>
  <si>
    <t>A53 Smart S View Wallet Cover Black</t>
  </si>
  <si>
    <t>EF-EA536PWEGWW</t>
  </si>
  <si>
    <t>A53 Smart S View Wallet Cover White</t>
  </si>
  <si>
    <t>EF-RA536CNEGWW</t>
  </si>
  <si>
    <t>A53 Protective Standing Cover Navy</t>
  </si>
  <si>
    <t>EF-RA536CWEGWW</t>
  </si>
  <si>
    <t>A53 Protective Standing Cover White</t>
  </si>
  <si>
    <t>Galaxy A53 5G Silicone Cover</t>
  </si>
  <si>
    <t>EF-GA536TNEGWW</t>
  </si>
  <si>
    <t>EF-GA536TWEGWW</t>
  </si>
  <si>
    <t>A53 Silicone Cover with Strap White</t>
  </si>
  <si>
    <t>EF-PA536TLEGWW</t>
  </si>
  <si>
    <t>A53 Silicone Cover Artic Blue</t>
  </si>
  <si>
    <t>EF-PA536TPEGWW</t>
  </si>
  <si>
    <t>A53 Silicone Cover Pink</t>
  </si>
  <si>
    <t>EF-JG780CTEGWW</t>
  </si>
  <si>
    <t>S20 FE Clear Standing Cover White</t>
  </si>
  <si>
    <t>EF-PG780TNEGWW</t>
  </si>
  <si>
    <t>S20FE Silicone Cover Navy Blue</t>
  </si>
  <si>
    <t>EF-ZG990CBEGWW</t>
  </si>
  <si>
    <t>S21FE Smart Clear View Cover Dark Gray</t>
  </si>
  <si>
    <t>EF-ZG990CWEGWW</t>
  </si>
  <si>
    <t>S21FE Smart Clear View Cover White</t>
  </si>
  <si>
    <t>EF-EA336PBEGWW</t>
  </si>
  <si>
    <t>A33 Smart S View Wallet Cover Black</t>
  </si>
  <si>
    <t>EF-EA336PWEGWW</t>
  </si>
  <si>
    <t>A33 Smart S View Wallet Cover White</t>
  </si>
  <si>
    <t>EF-OA336TLEGWW</t>
  </si>
  <si>
    <t>A33 Card Slot Cover Artic Blue</t>
  </si>
  <si>
    <t>EF-OA336TPEGWW</t>
  </si>
  <si>
    <t>A33 Card Slot Cover Peach</t>
  </si>
  <si>
    <t>EF-QA336TBEGWW</t>
  </si>
  <si>
    <t>EF-QA336TTEGWW</t>
  </si>
  <si>
    <t>A33 Soft Clear Cover Transparent</t>
  </si>
  <si>
    <t>EF-XA336CBEGWW</t>
  </si>
  <si>
    <t>A33 Slim Strap Cover Black</t>
  </si>
  <si>
    <t>EF-XA336CTEGWW</t>
  </si>
  <si>
    <t>A33 Slim Strap Cover Transparent</t>
  </si>
  <si>
    <t>EF-OA235TLEGWW</t>
  </si>
  <si>
    <t>A23 Card Slot Cover Artic Blue</t>
  </si>
  <si>
    <t>EF-OA235TPEGWW</t>
  </si>
  <si>
    <t>A23 Card Slot Cover Peach</t>
  </si>
  <si>
    <t>EF-QA235TBEGWW</t>
  </si>
  <si>
    <t>A23 Soft Clear Cover Black</t>
  </si>
  <si>
    <t>EF-QA235TTEGWW</t>
  </si>
  <si>
    <t>A23 Soft Clear Cover Transparent</t>
  </si>
  <si>
    <t>EF-OA135TLEGWW</t>
  </si>
  <si>
    <t>A13 Card Slot Cover Artic Blue</t>
  </si>
  <si>
    <t>EF-OA135TPEGWW</t>
  </si>
  <si>
    <t>A13 Card Slot Cover Peach</t>
  </si>
  <si>
    <t>EF-QA135TBEGWW</t>
  </si>
  <si>
    <t>A13 Soft Clear Cover Black</t>
  </si>
  <si>
    <t>EF-QA135TTEGWW</t>
  </si>
  <si>
    <t>A13 Soft Clear Cover Transparent</t>
  </si>
  <si>
    <t>EF-QA025TBEGWW</t>
  </si>
  <si>
    <t>A02s Clear Standing Cover Black</t>
  </si>
  <si>
    <t>EF-QA025TTEGWW</t>
  </si>
  <si>
    <t>A02s Clear Standing Cover Transparency</t>
  </si>
  <si>
    <t>EF-QA022TTEGWW</t>
  </si>
  <si>
    <t>IVA</t>
  </si>
  <si>
    <t>PVP</t>
  </si>
  <si>
    <t>PVP s/IVA</t>
  </si>
  <si>
    <t>Mark-up</t>
  </si>
  <si>
    <t>Descuento</t>
  </si>
  <si>
    <t>SKU</t>
  </si>
  <si>
    <t>Descripcion</t>
  </si>
  <si>
    <t>Comprar</t>
  </si>
  <si>
    <t>Total</t>
  </si>
  <si>
    <t>OFF</t>
  </si>
  <si>
    <t>Precio Retails s/IVA</t>
  </si>
  <si>
    <t>Precio Promo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</si>
</sst>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ova"/>
      <family val="2"/>
    </font>
    <font>
      <sz val="10"/>
      <name val="Arial Nova"/>
      <family val="2"/>
    </font>
    <font>
      <sz val="10"/>
      <color theme="1"/>
      <name val="Arial Nova"/>
      <family val="2"/>
    </font>
    <font>
      <b/>
      <sz val="10"/>
      <color theme="1"/>
      <name val="Arial Nova"/>
      <family val="2"/>
    </font>
    <font>
      <b/>
      <sz val="18"/>
      <name val="Arial Nova"/>
      <family val="2"/>
    </font>
    <font>
      <b/>
      <sz val="14"/>
      <color theme="1"/>
      <name val="Arial Nova"/>
      <family val="2"/>
    </font>
    <font>
      <strike/>
      <sz val="10"/>
      <color theme="0" tint="-0.499984740745262"/>
      <name val="Arial Nova"/>
      <family val="2"/>
    </font>
    <font>
      <sz val="10"/>
      <color theme="0" tint="-0.499984740745262"/>
      <name val="Arial Nova"/>
      <family val="2"/>
    </font>
    <font>
      <sz val="10"/>
      <color theme="0"/>
      <name val="Arial Nova"/>
      <family val="2"/>
    </font>
    <font>
      <b/>
      <sz val="14"/>
      <color theme="0"/>
      <name val="Arial Nova"/>
      <family val="2"/>
    </font>
    <font>
      <b/>
      <sz val="14"/>
      <color rgb="FF0070C0"/>
      <name val="Arial Nova"/>
      <family val="2"/>
    </font>
    <font>
      <b/>
      <sz val="18"/>
      <color theme="1"/>
      <name val="Arial Nova"/>
      <family val="2"/>
    </font>
    <font>
      <sz val="10"/>
      <color rgb="FF00B0F0"/>
      <name val="Arial Nova"/>
      <family val="2"/>
    </font>
    <font>
      <b/>
      <sz val="18"/>
      <color theme="0" tint="-0.499984740745262"/>
      <name val="Arial Nova"/>
      <family val="2"/>
    </font>
    <font>
      <b/>
      <sz val="12"/>
      <color theme="0" tint="-0.499984740745262"/>
      <name val="Arial Nova"/>
      <family val="2"/>
    </font>
    <font>
      <b/>
      <sz val="10"/>
      <color rgb="FF0070C0"/>
      <name val="Arial Nova"/>
      <family val="2"/>
    </font>
    <font>
      <b/>
      <sz val="12"/>
      <color rgb="FF00B0F0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9" fontId="4" fillId="0" borderId="0" xfId="2" applyFont="1" applyAlignment="1">
      <alignment horizontal="center"/>
    </xf>
    <xf numFmtId="9" fontId="2" fillId="0" borderId="0" xfId="2" applyFont="1" applyFill="1" applyBorder="1" applyAlignment="1">
      <alignment horizontal="center"/>
    </xf>
    <xf numFmtId="44" fontId="4" fillId="0" borderId="0" xfId="1" applyFont="1" applyAlignment="1">
      <alignment horizontal="center"/>
    </xf>
    <xf numFmtId="44" fontId="2" fillId="0" borderId="0" xfId="1" applyFont="1" applyFill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9" fontId="8" fillId="0" borderId="0" xfId="2" applyFont="1" applyAlignment="1">
      <alignment horizontal="center"/>
    </xf>
    <xf numFmtId="44" fontId="4" fillId="0" borderId="1" xfId="1" applyFont="1" applyBorder="1" applyAlignment="1">
      <alignment horizontal="center"/>
    </xf>
    <xf numFmtId="9" fontId="4" fillId="0" borderId="1" xfId="2" applyFont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Alignment="1">
      <alignment horizontal="center"/>
    </xf>
    <xf numFmtId="164" fontId="7" fillId="3" borderId="0" xfId="1" applyNumberFormat="1" applyFont="1" applyFill="1" applyAlignment="1">
      <alignment vertical="center" wrapText="1"/>
    </xf>
    <xf numFmtId="0" fontId="4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9" fontId="9" fillId="0" borderId="0" xfId="2" applyFont="1" applyAlignment="1">
      <alignment horizontal="center"/>
    </xf>
    <xf numFmtId="0" fontId="10" fillId="4" borderId="0" xfId="0" applyFont="1" applyFill="1" applyAlignment="1">
      <alignment horizontal="center" vertical="center"/>
    </xf>
    <xf numFmtId="9" fontId="11" fillId="4" borderId="0" xfId="2" applyFont="1" applyFill="1" applyAlignment="1">
      <alignment horizontal="center" vertical="center"/>
    </xf>
    <xf numFmtId="44" fontId="3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5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4" fontId="12" fillId="3" borderId="0" xfId="1" applyNumberFormat="1" applyFont="1" applyFill="1" applyAlignment="1">
      <alignment vertical="center" wrapText="1"/>
    </xf>
    <xf numFmtId="0" fontId="0" fillId="6" borderId="0" xfId="0" applyFill="1"/>
    <xf numFmtId="0" fontId="5" fillId="6" borderId="0" xfId="0" applyFont="1" applyFill="1"/>
    <xf numFmtId="0" fontId="4" fillId="6" borderId="0" xfId="0" applyFont="1" applyFill="1"/>
    <xf numFmtId="0" fontId="4" fillId="6" borderId="0" xfId="0" applyFont="1" applyFill="1" applyAlignment="1">
      <alignment horizontal="center"/>
    </xf>
    <xf numFmtId="164" fontId="5" fillId="6" borderId="0" xfId="1" applyNumberFormat="1" applyFont="1" applyFill="1" applyAlignment="1">
      <alignment horizontal="center"/>
    </xf>
    <xf numFmtId="44" fontId="4" fillId="6" borderId="0" xfId="1" applyFont="1" applyFill="1" applyAlignment="1">
      <alignment horizontal="center"/>
    </xf>
    <xf numFmtId="9" fontId="4" fillId="6" borderId="0" xfId="2" applyFont="1" applyFill="1" applyAlignment="1">
      <alignment horizontal="center"/>
    </xf>
    <xf numFmtId="9" fontId="5" fillId="2" borderId="0" xfId="2" applyFont="1" applyFill="1" applyAlignment="1">
      <alignment horizontal="center"/>
    </xf>
    <xf numFmtId="6" fontId="13" fillId="0" borderId="0" xfId="0" applyNumberFormat="1" applyFont="1" applyAlignment="1">
      <alignment horizontal="center" vertical="center" wrapText="1"/>
    </xf>
    <xf numFmtId="0" fontId="2" fillId="5" borderId="0" xfId="0" applyFont="1" applyFill="1" applyAlignment="1" applyProtection="1">
      <alignment horizontal="center"/>
      <protection locked="0"/>
    </xf>
    <xf numFmtId="0" fontId="14" fillId="7" borderId="0" xfId="0" applyFont="1" applyFill="1" applyAlignment="1">
      <alignment horizontal="right"/>
    </xf>
    <xf numFmtId="164" fontId="15" fillId="3" borderId="0" xfId="1" applyNumberFormat="1" applyFont="1" applyFill="1" applyAlignment="1">
      <alignment vertical="center" wrapText="1"/>
    </xf>
    <xf numFmtId="164" fontId="9" fillId="0" borderId="0" xfId="1" applyNumberFormat="1" applyFont="1" applyAlignment="1">
      <alignment horizontal="center"/>
    </xf>
    <xf numFmtId="44" fontId="12" fillId="8" borderId="0" xfId="1" applyFont="1" applyFill="1" applyAlignment="1">
      <alignment horizontal="center"/>
    </xf>
    <xf numFmtId="44" fontId="16" fillId="3" borderId="0" xfId="1" applyFont="1" applyFill="1" applyAlignment="1">
      <alignment horizontal="center"/>
    </xf>
    <xf numFmtId="44" fontId="17" fillId="8" borderId="0" xfId="0" applyNumberFormat="1" applyFont="1" applyFill="1" applyAlignment="1">
      <alignment horizontal="center"/>
    </xf>
    <xf numFmtId="6" fontId="13" fillId="8" borderId="0" xfId="0" applyNumberFormat="1" applyFont="1" applyFill="1" applyAlignment="1">
      <alignment horizontal="center" vertical="center" wrapText="1"/>
    </xf>
    <xf numFmtId="164" fontId="18" fillId="7" borderId="0" xfId="0" applyNumberFormat="1" applyFont="1" applyFill="1"/>
    <xf numFmtId="3" fontId="14" fillId="7" borderId="0" xfId="0" applyNumberFormat="1" applyFont="1" applyFill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383097</xdr:colOff>
      <xdr:row>52</xdr:row>
      <xdr:rowOff>128587</xdr:rowOff>
    </xdr:from>
    <xdr:to>
      <xdr:col>2</xdr:col>
      <xdr:colOff>500421</xdr:colOff>
      <xdr:row>60</xdr:row>
      <xdr:rowOff>119061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ED6E1ED-BAA4-7B41-2CA2-64E7549B5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4566" y="12987337"/>
          <a:ext cx="879324" cy="1776412"/>
        </a:xfrm>
        <a:prstGeom prst="rect">
          <a:avLst/>
        </a:prstGeom>
      </xdr:spPr>
    </xdr:pic>
    <xdr:clientData/>
  </xdr:twoCellAnchor>
  <xdr:twoCellAnchor editAs="oneCell">
    <xdr:from>
      <xdr:col>1</xdr:col>
      <xdr:colOff>359570</xdr:colOff>
      <xdr:row>64</xdr:row>
      <xdr:rowOff>76200</xdr:rowOff>
    </xdr:from>
    <xdr:to>
      <xdr:col>2</xdr:col>
      <xdr:colOff>503717</xdr:colOff>
      <xdr:row>72</xdr:row>
      <xdr:rowOff>11906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01DF92D-A432-4E8C-508E-E9C45191F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1039" y="16244888"/>
          <a:ext cx="906147" cy="1816893"/>
        </a:xfrm>
        <a:prstGeom prst="rect">
          <a:avLst/>
        </a:prstGeom>
      </xdr:spPr>
    </xdr:pic>
    <xdr:clientData/>
  </xdr:twoCellAnchor>
  <xdr:twoCellAnchor editAs="oneCell">
    <xdr:from>
      <xdr:col>1</xdr:col>
      <xdr:colOff>254792</xdr:colOff>
      <xdr:row>87</xdr:row>
      <xdr:rowOff>97631</xdr:rowOff>
    </xdr:from>
    <xdr:to>
      <xdr:col>2</xdr:col>
      <xdr:colOff>557283</xdr:colOff>
      <xdr:row>96</xdr:row>
      <xdr:rowOff>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8A628F2-8EC7-98EB-013C-366B390D0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6261" y="19076194"/>
          <a:ext cx="1064491" cy="1974056"/>
        </a:xfrm>
        <a:prstGeom prst="rect">
          <a:avLst/>
        </a:prstGeom>
      </xdr:spPr>
    </xdr:pic>
    <xdr:clientData/>
  </xdr:twoCellAnchor>
  <xdr:twoCellAnchor editAs="oneCell">
    <xdr:from>
      <xdr:col>1</xdr:col>
      <xdr:colOff>300038</xdr:colOff>
      <xdr:row>75</xdr:row>
      <xdr:rowOff>100014</xdr:rowOff>
    </xdr:from>
    <xdr:to>
      <xdr:col>2</xdr:col>
      <xdr:colOff>588787</xdr:colOff>
      <xdr:row>83</xdr:row>
      <xdr:rowOff>178594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BB30DFB-2A84-BFF5-9BBE-98A777DC7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1507" y="18721389"/>
          <a:ext cx="1050749" cy="1959768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27</xdr:row>
      <xdr:rowOff>107156</xdr:rowOff>
    </xdr:from>
    <xdr:to>
      <xdr:col>2</xdr:col>
      <xdr:colOff>559445</xdr:colOff>
      <xdr:row>35</xdr:row>
      <xdr:rowOff>23812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E2DCDE3-0E88-6687-E5B7-116E16C04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21519" y="6917531"/>
          <a:ext cx="921395" cy="1797844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</xdr:colOff>
      <xdr:row>39</xdr:row>
      <xdr:rowOff>166688</xdr:rowOff>
    </xdr:from>
    <xdr:to>
      <xdr:col>2</xdr:col>
      <xdr:colOff>483586</xdr:colOff>
      <xdr:row>47</xdr:row>
      <xdr:rowOff>95250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9F97982-42DA-FAB0-1691-94985A542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0" y="10191751"/>
          <a:ext cx="900305" cy="1809749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447677</xdr:colOff>
      <xdr:row>5</xdr:row>
      <xdr:rowOff>80964</xdr:rowOff>
    </xdr:from>
    <xdr:to>
      <xdr:col>2</xdr:col>
      <xdr:colOff>616515</xdr:colOff>
      <xdr:row>13</xdr:row>
      <xdr:rowOff>47625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B5B7F09-908A-C946-EC5A-22D856719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9146" y="1033464"/>
          <a:ext cx="930838" cy="1847849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119063</xdr:colOff>
      <xdr:row>0</xdr:row>
      <xdr:rowOff>0</xdr:rowOff>
    </xdr:from>
    <xdr:to>
      <xdr:col>3</xdr:col>
      <xdr:colOff>112176</xdr:colOff>
      <xdr:row>2</xdr:row>
      <xdr:rowOff>181053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2393941A-8E59-6F3D-4D77-AC446C13A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9063" y="0"/>
          <a:ext cx="1838582" cy="562053"/>
        </a:xfrm>
        <a:prstGeom prst="rect">
          <a:avLst/>
        </a:prstGeom>
      </xdr:spPr>
    </xdr:pic>
    <xdr:clientData/>
  </xdr:twoCellAnchor>
  <xdr:oneCellAnchor>
    <xdr:from>
      <xdr:col>1</xdr:col>
      <xdr:colOff>466726</xdr:colOff>
      <xdr:row>16</xdr:row>
      <xdr:rowOff>154781</xdr:rowOff>
    </xdr:from>
    <xdr:ext cx="860695" cy="1678782"/>
    <xdr:pic>
      <xdr:nvPicPr>
        <xdr:cNvPr id="19" name="Imagen 18">
          <a:extLst>
            <a:ext uri="{FF2B5EF4-FFF2-40B4-BE49-F238E27FC236}">
              <a16:creationId xmlns:a16="http://schemas.microsoft.com/office/drawing/2014/main" id="{E9C5F596-72FF-47F4-A568-A0BC1A2C8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8195" y="3559969"/>
          <a:ext cx="860695" cy="167878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292894</xdr:colOff>
      <xdr:row>8</xdr:row>
      <xdr:rowOff>76199</xdr:rowOff>
    </xdr:from>
    <xdr:to>
      <xdr:col>2</xdr:col>
      <xdr:colOff>535781</xdr:colOff>
      <xdr:row>17</xdr:row>
      <xdr:rowOff>40479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63D20E-98D2-45A8-9462-9C22412E5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4363" y="1612105"/>
          <a:ext cx="1004887" cy="1904999"/>
        </a:xfrm>
        <a:prstGeom prst="rect">
          <a:avLst/>
        </a:prstGeom>
      </xdr:spPr>
    </xdr:pic>
    <xdr:clientData/>
  </xdr:twoCellAnchor>
  <xdr:twoCellAnchor editAs="oneCell">
    <xdr:from>
      <xdr:col>1</xdr:col>
      <xdr:colOff>256448</xdr:colOff>
      <xdr:row>20</xdr:row>
      <xdr:rowOff>35719</xdr:rowOff>
    </xdr:from>
    <xdr:to>
      <xdr:col>2</xdr:col>
      <xdr:colOff>571500</xdr:colOff>
      <xdr:row>30</xdr:row>
      <xdr:rowOff>44588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C2D0CD-5E71-45A4-AF7A-E55CDA818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0298" y="24410194"/>
          <a:ext cx="1077052" cy="2047219"/>
        </a:xfrm>
        <a:prstGeom prst="rect">
          <a:avLst/>
        </a:prstGeom>
      </xdr:spPr>
    </xdr:pic>
    <xdr:clientData/>
  </xdr:twoCellAnchor>
  <xdr:twoCellAnchor editAs="oneCell">
    <xdr:from>
      <xdr:col>1</xdr:col>
      <xdr:colOff>216694</xdr:colOff>
      <xdr:row>32</xdr:row>
      <xdr:rowOff>107157</xdr:rowOff>
    </xdr:from>
    <xdr:to>
      <xdr:col>2</xdr:col>
      <xdr:colOff>575154</xdr:colOff>
      <xdr:row>42</xdr:row>
      <xdr:rowOff>35720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041D358-55E6-4C44-8728-DABF09B3B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0544" y="26900982"/>
          <a:ext cx="1120460" cy="2195513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371476</xdr:colOff>
      <xdr:row>57</xdr:row>
      <xdr:rowOff>121444</xdr:rowOff>
    </xdr:from>
    <xdr:to>
      <xdr:col>2</xdr:col>
      <xdr:colOff>552660</xdr:colOff>
      <xdr:row>65</xdr:row>
      <xdr:rowOff>119062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FB7A11B-3FE0-4E11-8A4F-D7755E60C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5326" y="32401669"/>
          <a:ext cx="943184" cy="1788318"/>
        </a:xfrm>
        <a:prstGeom prst="rect">
          <a:avLst/>
        </a:prstGeom>
      </xdr:spPr>
    </xdr:pic>
    <xdr:clientData/>
  </xdr:twoCellAnchor>
  <xdr:twoCellAnchor editAs="oneCell">
    <xdr:from>
      <xdr:col>1</xdr:col>
      <xdr:colOff>385763</xdr:colOff>
      <xdr:row>69</xdr:row>
      <xdr:rowOff>69056</xdr:rowOff>
    </xdr:from>
    <xdr:to>
      <xdr:col>2</xdr:col>
      <xdr:colOff>578995</xdr:colOff>
      <xdr:row>77</xdr:row>
      <xdr:rowOff>107155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D0021BE-484D-4A86-A987-9F8BDCB25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9613" y="34901981"/>
          <a:ext cx="955232" cy="1828799"/>
        </a:xfrm>
        <a:prstGeom prst="rect">
          <a:avLst/>
        </a:prstGeom>
      </xdr:spPr>
    </xdr:pic>
    <xdr:clientData/>
  </xdr:twoCellAnchor>
  <xdr:twoCellAnchor editAs="oneCell">
    <xdr:from>
      <xdr:col>1</xdr:col>
      <xdr:colOff>411957</xdr:colOff>
      <xdr:row>81</xdr:row>
      <xdr:rowOff>147638</xdr:rowOff>
    </xdr:from>
    <xdr:to>
      <xdr:col>2</xdr:col>
      <xdr:colOff>558845</xdr:colOff>
      <xdr:row>89</xdr:row>
      <xdr:rowOff>130968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C3ACA5EF-B441-455A-9E96-AF793A637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35807" y="37533263"/>
          <a:ext cx="908888" cy="1888330"/>
        </a:xfrm>
        <a:prstGeom prst="rect">
          <a:avLst/>
        </a:prstGeom>
      </xdr:spPr>
    </xdr:pic>
    <xdr:clientData/>
  </xdr:twoCellAnchor>
  <xdr:twoCellAnchor editAs="oneCell">
    <xdr:from>
      <xdr:col>1</xdr:col>
      <xdr:colOff>364331</xdr:colOff>
      <xdr:row>93</xdr:row>
      <xdr:rowOff>4764</xdr:rowOff>
    </xdr:from>
    <xdr:to>
      <xdr:col>2</xdr:col>
      <xdr:colOff>586457</xdr:colOff>
      <xdr:row>101</xdr:row>
      <xdr:rowOff>154782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9F9DF792-81FB-4A08-B3A7-593CADD17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8181" y="40057389"/>
          <a:ext cx="984126" cy="1959768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371476</xdr:colOff>
      <xdr:row>46</xdr:row>
      <xdr:rowOff>166688</xdr:rowOff>
    </xdr:from>
    <xdr:to>
      <xdr:col>2</xdr:col>
      <xdr:colOff>583406</xdr:colOff>
      <xdr:row>54</xdr:row>
      <xdr:rowOff>170370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2DC9BADB-22E0-4C92-8196-ECE481D27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5326" y="29989463"/>
          <a:ext cx="973930" cy="1889632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119063</xdr:colOff>
      <xdr:row>0</xdr:row>
      <xdr:rowOff>0</xdr:rowOff>
    </xdr:from>
    <xdr:to>
      <xdr:col>3</xdr:col>
      <xdr:colOff>112176</xdr:colOff>
      <xdr:row>2</xdr:row>
      <xdr:rowOff>181053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EDCDDFF3-B368-4E5E-864F-C4FC7CD42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9063" y="0"/>
          <a:ext cx="1840963" cy="56205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D755-0995-4204-B83B-1792F41D99E8}">
  <dimension ref="A1:P95"/>
  <sheetViews>
    <sheetView showGridLines="0" showRowColHeaders="0" tabSelected="1" zoomScale="80" zoomScaleNormal="80" workbookViewId="0">
      <pane ySplit="4" topLeftCell="A5" activePane="bottomLeft" state="frozen"/>
      <selection pane="bottomLeft" activeCell="F16" sqref="F16"/>
    </sheetView>
  </sheetViews>
  <sheetFormatPr baseColWidth="10" defaultRowHeight="15" x14ac:dyDescent="0.25"/>
  <cols>
    <col min="1" max="1" width="4.85546875" customWidth="1"/>
    <col min="4" max="4" width="37.28515625" style="5" bestFit="1" customWidth="1"/>
    <col min="5" max="5" width="40.42578125" style="4" customWidth="1"/>
    <col min="6" max="6" width="15.140625" style="6" customWidth="1"/>
    <col min="7" max="7" width="17" style="4" customWidth="1"/>
    <col min="8" max="8" width="17.28515625" style="13" bestFit="1" customWidth="1"/>
    <col min="9" max="9" width="11.42578125" style="10" bestFit="1" customWidth="1"/>
    <col min="10" max="10" width="5" style="8" bestFit="1" customWidth="1"/>
    <col min="11" max="11" width="21.7109375" style="6" bestFit="1" customWidth="1"/>
    <col min="12" max="13" width="11.42578125" style="8"/>
  </cols>
  <sheetData>
    <row r="1" spans="1:16" x14ac:dyDescent="0.25">
      <c r="A1" s="34"/>
      <c r="B1" s="34"/>
      <c r="C1" s="34"/>
      <c r="D1" s="35"/>
      <c r="E1" s="36"/>
      <c r="F1" s="37"/>
      <c r="G1" s="36"/>
      <c r="H1" s="38"/>
      <c r="I1" s="39"/>
      <c r="J1" s="40"/>
      <c r="K1" s="37"/>
      <c r="L1" s="40"/>
      <c r="M1" s="40"/>
      <c r="N1" s="34"/>
      <c r="O1" s="34"/>
      <c r="P1" s="34"/>
    </row>
    <row r="2" spans="1:16" x14ac:dyDescent="0.25">
      <c r="A2" s="34"/>
      <c r="B2" s="34"/>
      <c r="C2" s="34"/>
      <c r="D2" s="35"/>
      <c r="E2" s="36"/>
      <c r="F2" s="37"/>
      <c r="G2" s="36"/>
      <c r="H2" s="38"/>
      <c r="I2" s="39"/>
      <c r="J2" s="40"/>
      <c r="K2" s="37"/>
      <c r="L2" s="40"/>
      <c r="M2" s="40"/>
      <c r="N2" s="34"/>
      <c r="O2" s="34"/>
      <c r="P2" s="34"/>
    </row>
    <row r="3" spans="1:16" x14ac:dyDescent="0.25">
      <c r="A3" s="34"/>
      <c r="B3" s="34"/>
      <c r="C3" s="34"/>
      <c r="D3" s="35"/>
      <c r="E3" s="36"/>
      <c r="F3" s="37"/>
      <c r="G3" s="36"/>
      <c r="H3" s="38"/>
      <c r="I3" s="39"/>
      <c r="J3" s="40"/>
      <c r="K3" s="37"/>
      <c r="L3" s="40"/>
      <c r="M3" s="40"/>
      <c r="N3" s="34"/>
      <c r="O3" s="34"/>
      <c r="P3" s="34"/>
    </row>
    <row r="4" spans="1:16" ht="15.75" x14ac:dyDescent="0.25">
      <c r="E4" s="44" t="s">
        <v>83</v>
      </c>
      <c r="F4" s="52">
        <f>+SUM(F56:F57,F68:F69,F91:F92,F79:F80,F31:F32,F43:F44,F20:F21,F9:F10)</f>
        <v>0</v>
      </c>
      <c r="G4" s="51">
        <f>+SUM(G56:G57,G68:G69,G91:G92,G79:G80,G31:G32,G43:G44,G9:G10,G20:G21)</f>
        <v>0</v>
      </c>
      <c r="M4" s="41" t="s">
        <v>84</v>
      </c>
      <c r="N4" s="41">
        <v>0.5</v>
      </c>
    </row>
    <row r="6" spans="1:16" ht="22.5" x14ac:dyDescent="0.25">
      <c r="D6" s="53" t="s">
        <v>12</v>
      </c>
      <c r="E6" s="53"/>
      <c r="F6" s="29"/>
      <c r="G6" s="7"/>
      <c r="H6" s="18" t="s">
        <v>76</v>
      </c>
      <c r="I6" s="16" t="s">
        <v>77</v>
      </c>
      <c r="J6" s="17" t="s">
        <v>75</v>
      </c>
      <c r="K6" s="22" t="s">
        <v>85</v>
      </c>
      <c r="L6" s="17" t="s">
        <v>78</v>
      </c>
      <c r="M6" s="1"/>
    </row>
    <row r="7" spans="1:16" ht="22.5" x14ac:dyDescent="0.25">
      <c r="D7" s="53"/>
      <c r="E7" s="53"/>
      <c r="F7" s="29"/>
      <c r="G7" s="7"/>
      <c r="H7" s="19"/>
      <c r="I7" s="11"/>
      <c r="J7" s="9"/>
      <c r="K7" s="23"/>
      <c r="L7" s="9"/>
      <c r="M7" s="1"/>
      <c r="N7" s="1"/>
    </row>
    <row r="8" spans="1:16" x14ac:dyDescent="0.25">
      <c r="D8" s="30" t="s">
        <v>80</v>
      </c>
      <c r="E8" s="31" t="s">
        <v>81</v>
      </c>
      <c r="F8" s="32" t="s">
        <v>82</v>
      </c>
      <c r="G8" s="32" t="s">
        <v>83</v>
      </c>
      <c r="H8" s="20"/>
      <c r="K8" s="24"/>
      <c r="M8" s="1"/>
    </row>
    <row r="9" spans="1:16" ht="22.5" x14ac:dyDescent="0.25">
      <c r="D9" s="1" t="s">
        <v>66</v>
      </c>
      <c r="E9" s="2" t="s">
        <v>67</v>
      </c>
      <c r="F9" s="43">
        <v>0</v>
      </c>
      <c r="G9" s="28">
        <f>+F9*$K$12</f>
        <v>0</v>
      </c>
      <c r="H9" s="45">
        <v>3499</v>
      </c>
      <c r="I9" s="46">
        <f>+H9/(1+J9)</f>
        <v>2891.7355371900826</v>
      </c>
      <c r="J9" s="25">
        <v>0.21</v>
      </c>
      <c r="K9" s="48">
        <f>+H9/(1+J9)/(1+L9)</f>
        <v>1763.2533763354161</v>
      </c>
      <c r="L9" s="25">
        <v>0.64</v>
      </c>
      <c r="M9" s="15"/>
    </row>
    <row r="10" spans="1:16" ht="18" x14ac:dyDescent="0.25">
      <c r="D10" s="1" t="s">
        <v>68</v>
      </c>
      <c r="E10" s="2" t="s">
        <v>69</v>
      </c>
      <c r="F10" s="43">
        <v>0</v>
      </c>
      <c r="G10" s="28">
        <f>+F10*$K$12</f>
        <v>0</v>
      </c>
      <c r="H10" s="21"/>
      <c r="K10" s="24"/>
    </row>
    <row r="11" spans="1:16" x14ac:dyDescent="0.25">
      <c r="H11" s="20"/>
      <c r="K11" s="24"/>
    </row>
    <row r="12" spans="1:16" ht="18" x14ac:dyDescent="0.25">
      <c r="H12" s="33">
        <f>+H9-M12*H9</f>
        <v>1749.5</v>
      </c>
      <c r="I12" s="12">
        <f>+H12/(1+J12)</f>
        <v>1445.8677685950413</v>
      </c>
      <c r="J12" s="8">
        <v>0.21</v>
      </c>
      <c r="K12" s="47">
        <f>+K9-M12*K9</f>
        <v>881.62668816770804</v>
      </c>
      <c r="L12" s="8">
        <v>0.64</v>
      </c>
      <c r="M12" s="27">
        <f>+$N$4</f>
        <v>0.5</v>
      </c>
      <c r="N12" s="26" t="s">
        <v>79</v>
      </c>
    </row>
    <row r="13" spans="1:16" x14ac:dyDescent="0.25">
      <c r="K13" s="49" t="s">
        <v>86</v>
      </c>
    </row>
    <row r="17" spans="4:14" ht="22.5" x14ac:dyDescent="0.25">
      <c r="D17" s="53" t="s">
        <v>11</v>
      </c>
      <c r="E17" s="53"/>
      <c r="F17" s="29"/>
      <c r="G17" s="7"/>
      <c r="H17" s="18" t="s">
        <v>76</v>
      </c>
      <c r="I17" s="16" t="s">
        <v>77</v>
      </c>
      <c r="J17" s="17" t="s">
        <v>75</v>
      </c>
      <c r="K17" s="22" t="s">
        <v>85</v>
      </c>
      <c r="L17" s="17" t="s">
        <v>78</v>
      </c>
      <c r="M17" s="1"/>
    </row>
    <row r="18" spans="4:14" ht="22.5" x14ac:dyDescent="0.25">
      <c r="D18" s="53"/>
      <c r="E18" s="53"/>
      <c r="F18" s="29"/>
      <c r="G18" s="7"/>
      <c r="H18" s="19"/>
      <c r="I18" s="11"/>
      <c r="J18" s="9"/>
      <c r="K18" s="23"/>
      <c r="L18" s="9"/>
      <c r="M18" s="1"/>
      <c r="N18" s="1"/>
    </row>
    <row r="19" spans="4:14" x14ac:dyDescent="0.25">
      <c r="D19" s="30" t="s">
        <v>80</v>
      </c>
      <c r="E19" s="31" t="s">
        <v>81</v>
      </c>
      <c r="F19" s="32" t="s">
        <v>82</v>
      </c>
      <c r="G19" s="32" t="s">
        <v>83</v>
      </c>
      <c r="H19" s="20"/>
      <c r="K19" s="24"/>
      <c r="M19" s="1"/>
    </row>
    <row r="20" spans="4:14" ht="22.5" x14ac:dyDescent="0.25">
      <c r="D20" s="1" t="s">
        <v>62</v>
      </c>
      <c r="E20" s="2" t="s">
        <v>63</v>
      </c>
      <c r="F20" s="43">
        <v>0</v>
      </c>
      <c r="G20" s="28">
        <f>+F20*$K$23</f>
        <v>0</v>
      </c>
      <c r="H20" s="45">
        <v>4999</v>
      </c>
      <c r="I20" s="46">
        <f>+H20/(1+J20)</f>
        <v>4131.4049586776864</v>
      </c>
      <c r="J20" s="25">
        <v>0.21</v>
      </c>
      <c r="K20" s="48">
        <f>+H20/(1+J20)/(1+L20)</f>
        <v>2519.1493650473694</v>
      </c>
      <c r="L20" s="25">
        <v>0.64</v>
      </c>
      <c r="M20" s="15"/>
    </row>
    <row r="21" spans="4:14" ht="18" x14ac:dyDescent="0.25">
      <c r="D21" s="1" t="s">
        <v>64</v>
      </c>
      <c r="E21" s="2" t="s">
        <v>65</v>
      </c>
      <c r="F21" s="43">
        <v>0</v>
      </c>
      <c r="G21" s="28">
        <f>+F21*$K$23</f>
        <v>0</v>
      </c>
      <c r="H21" s="21"/>
      <c r="K21" s="24"/>
    </row>
    <row r="22" spans="4:14" x14ac:dyDescent="0.25">
      <c r="H22" s="20"/>
      <c r="K22" s="24"/>
    </row>
    <row r="23" spans="4:14" ht="18" x14ac:dyDescent="0.25">
      <c r="H23" s="33">
        <f>+H20-M23*H20</f>
        <v>2499.5</v>
      </c>
      <c r="I23" s="12">
        <f>+H23/(1+J23)</f>
        <v>2065.7024793388432</v>
      </c>
      <c r="J23" s="8">
        <v>0.21</v>
      </c>
      <c r="K23" s="47">
        <f>+K20-M23*K20</f>
        <v>1259.5746825236847</v>
      </c>
      <c r="L23" s="8">
        <v>0.64</v>
      </c>
      <c r="M23" s="27">
        <f>+$N$4</f>
        <v>0.5</v>
      </c>
      <c r="N23" s="26" t="s">
        <v>79</v>
      </c>
    </row>
    <row r="24" spans="4:14" x14ac:dyDescent="0.25">
      <c r="K24" s="49" t="s">
        <v>86</v>
      </c>
    </row>
    <row r="28" spans="4:14" ht="22.5" x14ac:dyDescent="0.25">
      <c r="D28" s="53" t="s">
        <v>9</v>
      </c>
      <c r="E28" s="53"/>
      <c r="F28" s="29"/>
      <c r="G28" s="7"/>
      <c r="H28" s="18" t="s">
        <v>76</v>
      </c>
      <c r="I28" s="16" t="s">
        <v>77</v>
      </c>
      <c r="J28" s="17" t="s">
        <v>75</v>
      </c>
      <c r="K28" s="22" t="s">
        <v>85</v>
      </c>
      <c r="L28" s="17" t="s">
        <v>78</v>
      </c>
      <c r="M28" s="1"/>
    </row>
    <row r="29" spans="4:14" ht="22.5" x14ac:dyDescent="0.25">
      <c r="D29" s="53"/>
      <c r="E29" s="53"/>
      <c r="F29" s="29"/>
      <c r="G29" s="7"/>
      <c r="H29" s="19"/>
      <c r="I29" s="11"/>
      <c r="J29" s="9"/>
      <c r="K29" s="23"/>
      <c r="L29" s="9"/>
      <c r="M29" s="1"/>
      <c r="N29" s="1"/>
    </row>
    <row r="30" spans="4:14" x14ac:dyDescent="0.25">
      <c r="D30" s="30" t="s">
        <v>80</v>
      </c>
      <c r="E30" s="31" t="s">
        <v>81</v>
      </c>
      <c r="F30" s="32" t="s">
        <v>82</v>
      </c>
      <c r="G30" s="32" t="s">
        <v>83</v>
      </c>
      <c r="H30" s="20"/>
      <c r="K30" s="24"/>
      <c r="M30" s="1"/>
    </row>
    <row r="31" spans="4:14" ht="22.5" x14ac:dyDescent="0.25">
      <c r="D31" s="1" t="s">
        <v>54</v>
      </c>
      <c r="E31" s="2" t="s">
        <v>55</v>
      </c>
      <c r="F31" s="43">
        <v>0</v>
      </c>
      <c r="G31" s="28">
        <f>+F31*$K$34</f>
        <v>0</v>
      </c>
      <c r="H31" s="45">
        <v>4999</v>
      </c>
      <c r="I31" s="46">
        <f>+H31/(1+J31)</f>
        <v>4131.4049586776864</v>
      </c>
      <c r="J31" s="25">
        <v>0.21</v>
      </c>
      <c r="K31" s="48">
        <f>+H31/(1+J31)/(1+L31)</f>
        <v>2519.1493650473694</v>
      </c>
      <c r="L31" s="25">
        <v>0.64</v>
      </c>
      <c r="M31" s="15"/>
    </row>
    <row r="32" spans="4:14" ht="18" x14ac:dyDescent="0.25">
      <c r="D32" s="1" t="s">
        <v>56</v>
      </c>
      <c r="E32" s="2" t="s">
        <v>57</v>
      </c>
      <c r="F32" s="43">
        <v>0</v>
      </c>
      <c r="G32" s="28">
        <f>+F32*$K$34</f>
        <v>0</v>
      </c>
      <c r="H32" s="21"/>
      <c r="K32" s="24"/>
    </row>
    <row r="33" spans="4:14" x14ac:dyDescent="0.25">
      <c r="H33" s="20"/>
      <c r="K33" s="24"/>
    </row>
    <row r="34" spans="4:14" ht="18" x14ac:dyDescent="0.25">
      <c r="H34" s="33">
        <f>+H31-M34*H31</f>
        <v>2499.5</v>
      </c>
      <c r="I34" s="12">
        <f>+H34/(1+J34)</f>
        <v>2065.7024793388432</v>
      </c>
      <c r="J34" s="8">
        <v>0.21</v>
      </c>
      <c r="K34" s="47">
        <f>+K31-M34*K31</f>
        <v>1259.5746825236847</v>
      </c>
      <c r="L34" s="8">
        <v>0.64</v>
      </c>
      <c r="M34" s="27">
        <f>+$N$4</f>
        <v>0.5</v>
      </c>
      <c r="N34" s="26" t="s">
        <v>79</v>
      </c>
    </row>
    <row r="35" spans="4:14" x14ac:dyDescent="0.25">
      <c r="K35" s="49" t="s">
        <v>86</v>
      </c>
    </row>
    <row r="40" spans="4:14" ht="22.5" x14ac:dyDescent="0.25">
      <c r="D40" s="53" t="s">
        <v>10</v>
      </c>
      <c r="E40" s="53"/>
      <c r="F40" s="29"/>
      <c r="G40" s="7"/>
      <c r="H40" s="18" t="s">
        <v>76</v>
      </c>
      <c r="I40" s="16" t="s">
        <v>77</v>
      </c>
      <c r="J40" s="17" t="s">
        <v>75</v>
      </c>
      <c r="K40" s="22" t="s">
        <v>85</v>
      </c>
      <c r="L40" s="17" t="s">
        <v>78</v>
      </c>
      <c r="M40" s="1"/>
    </row>
    <row r="41" spans="4:14" ht="22.5" x14ac:dyDescent="0.25">
      <c r="D41" s="53"/>
      <c r="E41" s="53"/>
      <c r="F41" s="29"/>
      <c r="G41" s="7"/>
      <c r="H41" s="19"/>
      <c r="I41" s="11"/>
      <c r="J41" s="9"/>
      <c r="K41" s="23"/>
      <c r="L41" s="9"/>
      <c r="M41" s="1"/>
      <c r="N41" s="1"/>
    </row>
    <row r="42" spans="4:14" x14ac:dyDescent="0.25">
      <c r="D42" s="30" t="s">
        <v>80</v>
      </c>
      <c r="E42" s="31" t="s">
        <v>81</v>
      </c>
      <c r="F42" s="32" t="s">
        <v>82</v>
      </c>
      <c r="G42" s="32" t="s">
        <v>83</v>
      </c>
      <c r="H42" s="20"/>
      <c r="K42" s="24"/>
      <c r="M42" s="1"/>
    </row>
    <row r="43" spans="4:14" ht="22.5" x14ac:dyDescent="0.25">
      <c r="D43" s="1" t="s">
        <v>58</v>
      </c>
      <c r="E43" s="2" t="s">
        <v>59</v>
      </c>
      <c r="F43" s="43">
        <v>0</v>
      </c>
      <c r="G43" s="28">
        <f>+F43*$K$46</f>
        <v>0</v>
      </c>
      <c r="H43" s="45">
        <v>3499</v>
      </c>
      <c r="I43" s="46">
        <f>+H43/(1+J43)</f>
        <v>2891.7355371900826</v>
      </c>
      <c r="J43" s="25">
        <v>0.21</v>
      </c>
      <c r="K43" s="48">
        <f>+H43/(1+J43)/(1+L43)</f>
        <v>1763.2533763354161</v>
      </c>
      <c r="L43" s="25">
        <v>0.64</v>
      </c>
      <c r="M43" s="15"/>
    </row>
    <row r="44" spans="4:14" ht="18" x14ac:dyDescent="0.25">
      <c r="D44" s="1" t="s">
        <v>60</v>
      </c>
      <c r="E44" s="2" t="s">
        <v>61</v>
      </c>
      <c r="F44" s="43">
        <v>0</v>
      </c>
      <c r="G44" s="28">
        <f>+F44*$K$46</f>
        <v>0</v>
      </c>
      <c r="H44" s="21"/>
      <c r="K44" s="24"/>
    </row>
    <row r="45" spans="4:14" x14ac:dyDescent="0.25">
      <c r="H45" s="20"/>
      <c r="K45" s="24"/>
    </row>
    <row r="46" spans="4:14" ht="18" x14ac:dyDescent="0.25">
      <c r="H46" s="33">
        <f>+H43-M46*H43</f>
        <v>1749.5</v>
      </c>
      <c r="I46" s="12">
        <f>+H46/(1+J46)</f>
        <v>1445.8677685950413</v>
      </c>
      <c r="J46" s="8">
        <v>0.21</v>
      </c>
      <c r="K46" s="47">
        <f>+K43-M46*K43</f>
        <v>881.62668816770804</v>
      </c>
      <c r="L46" s="8">
        <v>0.64</v>
      </c>
      <c r="M46" s="27">
        <f>+$N$4</f>
        <v>0.5</v>
      </c>
      <c r="N46" s="26" t="s">
        <v>79</v>
      </c>
    </row>
    <row r="47" spans="4:14" x14ac:dyDescent="0.25">
      <c r="K47" s="49" t="s">
        <v>86</v>
      </c>
    </row>
    <row r="53" spans="4:14" ht="15" customHeight="1" x14ac:dyDescent="0.25">
      <c r="D53" s="53" t="s">
        <v>5</v>
      </c>
      <c r="E53" s="53"/>
      <c r="F53" s="29"/>
      <c r="G53" s="7"/>
      <c r="H53" s="18" t="s">
        <v>76</v>
      </c>
      <c r="I53" s="16" t="s">
        <v>77</v>
      </c>
      <c r="J53" s="17" t="s">
        <v>75</v>
      </c>
      <c r="K53" s="22" t="s">
        <v>85</v>
      </c>
      <c r="L53" s="17" t="s">
        <v>78</v>
      </c>
      <c r="M53" s="1"/>
    </row>
    <row r="54" spans="4:14" ht="22.5" x14ac:dyDescent="0.25">
      <c r="D54" s="53"/>
      <c r="E54" s="53"/>
      <c r="F54" s="29"/>
      <c r="G54" s="7"/>
      <c r="H54" s="19"/>
      <c r="I54" s="11"/>
      <c r="J54" s="9"/>
      <c r="K54" s="23"/>
      <c r="L54" s="9"/>
      <c r="M54" s="1"/>
      <c r="N54" s="1"/>
    </row>
    <row r="55" spans="4:14" x14ac:dyDescent="0.25">
      <c r="D55" s="30" t="s">
        <v>80</v>
      </c>
      <c r="E55" s="31" t="s">
        <v>81</v>
      </c>
      <c r="F55" s="32" t="s">
        <v>82</v>
      </c>
      <c r="G55" s="32" t="s">
        <v>83</v>
      </c>
      <c r="H55" s="20"/>
      <c r="K55" s="24"/>
      <c r="M55" s="1"/>
    </row>
    <row r="56" spans="4:14" ht="22.5" x14ac:dyDescent="0.25">
      <c r="D56" s="1" t="s">
        <v>39</v>
      </c>
      <c r="E56" s="2" t="s">
        <v>40</v>
      </c>
      <c r="F56" s="43">
        <v>0</v>
      </c>
      <c r="G56" s="28">
        <f>+F56*$K$59</f>
        <v>0</v>
      </c>
      <c r="H56" s="45">
        <v>15499</v>
      </c>
      <c r="I56" s="46">
        <f>+H56/(1+J56)</f>
        <v>12809.09090909091</v>
      </c>
      <c r="J56" s="25">
        <v>0.21</v>
      </c>
      <c r="K56" s="48">
        <f>+H56/(1+J56)/(1+L56)</f>
        <v>7810.4212860310417</v>
      </c>
      <c r="L56" s="25">
        <v>0.64</v>
      </c>
      <c r="M56" s="15"/>
    </row>
    <row r="57" spans="4:14" ht="18" x14ac:dyDescent="0.25">
      <c r="D57" s="1" t="s">
        <v>41</v>
      </c>
      <c r="E57" s="2" t="s">
        <v>42</v>
      </c>
      <c r="F57" s="43">
        <v>0</v>
      </c>
      <c r="G57" s="28">
        <f>+F57*$K$59</f>
        <v>0</v>
      </c>
      <c r="H57" s="21"/>
      <c r="K57" s="24"/>
    </row>
    <row r="58" spans="4:14" x14ac:dyDescent="0.25">
      <c r="H58" s="20"/>
      <c r="K58" s="24"/>
    </row>
    <row r="59" spans="4:14" ht="18" x14ac:dyDescent="0.25">
      <c r="H59" s="33">
        <f>+H56-M59*H56</f>
        <v>7749.5</v>
      </c>
      <c r="I59" s="12">
        <f>+H59/(1+J59)</f>
        <v>6404.545454545455</v>
      </c>
      <c r="J59" s="8">
        <v>0.21</v>
      </c>
      <c r="K59" s="47">
        <f>+K56-M59*K56</f>
        <v>3905.2106430155209</v>
      </c>
      <c r="L59" s="8">
        <v>0.64</v>
      </c>
      <c r="M59" s="27">
        <f>+$N$4</f>
        <v>0.5</v>
      </c>
      <c r="N59" s="26" t="s">
        <v>79</v>
      </c>
    </row>
    <row r="60" spans="4:14" x14ac:dyDescent="0.25">
      <c r="K60" s="49" t="s">
        <v>86</v>
      </c>
    </row>
    <row r="65" spans="4:14" ht="22.5" x14ac:dyDescent="0.25">
      <c r="D65" s="53" t="s">
        <v>4</v>
      </c>
      <c r="E65" s="53"/>
      <c r="F65" s="29"/>
      <c r="G65" s="7"/>
      <c r="H65" s="18" t="s">
        <v>76</v>
      </c>
      <c r="I65" s="16" t="s">
        <v>77</v>
      </c>
      <c r="J65" s="17" t="s">
        <v>75</v>
      </c>
      <c r="K65" s="22" t="s">
        <v>85</v>
      </c>
      <c r="L65" s="17" t="s">
        <v>78</v>
      </c>
      <c r="M65" s="1"/>
    </row>
    <row r="66" spans="4:14" ht="22.5" x14ac:dyDescent="0.25">
      <c r="D66" s="53"/>
      <c r="E66" s="53"/>
      <c r="F66" s="29"/>
      <c r="G66" s="7"/>
      <c r="H66" s="19"/>
      <c r="I66" s="11"/>
      <c r="J66" s="9"/>
      <c r="K66" s="23"/>
      <c r="L66" s="9"/>
      <c r="M66" s="1"/>
      <c r="N66" s="1"/>
    </row>
    <row r="67" spans="4:14" x14ac:dyDescent="0.25">
      <c r="D67" s="30" t="s">
        <v>80</v>
      </c>
      <c r="E67" s="31" t="s">
        <v>81</v>
      </c>
      <c r="F67" s="32" t="s">
        <v>82</v>
      </c>
      <c r="G67" s="32" t="s">
        <v>83</v>
      </c>
      <c r="H67" s="20"/>
      <c r="K67" s="24"/>
      <c r="M67" s="1"/>
    </row>
    <row r="68" spans="4:14" ht="22.5" x14ac:dyDescent="0.25">
      <c r="D68" s="1" t="s">
        <v>43</v>
      </c>
      <c r="E68" s="2" t="s">
        <v>44</v>
      </c>
      <c r="F68" s="43">
        <v>0</v>
      </c>
      <c r="G68" s="28">
        <f>+F68*$K$71</f>
        <v>0</v>
      </c>
      <c r="H68" s="45">
        <v>4999</v>
      </c>
      <c r="I68" s="46">
        <f>+H68/(1+J68)</f>
        <v>4131.4049586776864</v>
      </c>
      <c r="J68" s="25">
        <v>0.21</v>
      </c>
      <c r="K68" s="48">
        <f>+H68/(1+J68)/(1+L68)</f>
        <v>2519.1493650473694</v>
      </c>
      <c r="L68" s="25">
        <v>0.64</v>
      </c>
      <c r="M68" s="15"/>
    </row>
    <row r="69" spans="4:14" ht="18" x14ac:dyDescent="0.25">
      <c r="D69" s="1" t="s">
        <v>45</v>
      </c>
      <c r="E69" s="2" t="s">
        <v>46</v>
      </c>
      <c r="F69" s="43">
        <v>0</v>
      </c>
      <c r="G69" s="28">
        <f>+F69*$K$71</f>
        <v>0</v>
      </c>
      <c r="H69" s="21"/>
      <c r="K69" s="24"/>
    </row>
    <row r="70" spans="4:14" x14ac:dyDescent="0.25">
      <c r="H70" s="20"/>
      <c r="K70" s="24"/>
    </row>
    <row r="71" spans="4:14" ht="18" x14ac:dyDescent="0.25">
      <c r="H71" s="33">
        <f>+H68-M71*H68</f>
        <v>2499.5</v>
      </c>
      <c r="I71" s="12">
        <f>+H71/(1+J71)</f>
        <v>2065.7024793388432</v>
      </c>
      <c r="J71" s="8">
        <v>0.21</v>
      </c>
      <c r="K71" s="47">
        <f>+K68-M71*K68</f>
        <v>1259.5746825236847</v>
      </c>
      <c r="L71" s="8">
        <v>0.64</v>
      </c>
      <c r="M71" s="27">
        <f>+$N$4</f>
        <v>0.5</v>
      </c>
      <c r="N71" s="26" t="s">
        <v>79</v>
      </c>
    </row>
    <row r="72" spans="4:14" x14ac:dyDescent="0.25">
      <c r="K72" s="49" t="s">
        <v>86</v>
      </c>
    </row>
    <row r="76" spans="4:14" ht="22.5" x14ac:dyDescent="0.25">
      <c r="D76" s="53" t="s">
        <v>8</v>
      </c>
      <c r="E76" s="53"/>
      <c r="F76" s="29"/>
      <c r="G76" s="7"/>
      <c r="H76" s="18" t="s">
        <v>76</v>
      </c>
      <c r="I76" s="16" t="s">
        <v>77</v>
      </c>
      <c r="J76" s="17" t="s">
        <v>75</v>
      </c>
      <c r="K76" s="22" t="s">
        <v>85</v>
      </c>
      <c r="L76" s="17" t="s">
        <v>78</v>
      </c>
      <c r="M76" s="1"/>
    </row>
    <row r="77" spans="4:14" ht="22.5" x14ac:dyDescent="0.25">
      <c r="D77" s="53"/>
      <c r="E77" s="53"/>
      <c r="F77" s="29"/>
      <c r="G77" s="7"/>
      <c r="H77" s="19"/>
      <c r="I77" s="11"/>
      <c r="J77" s="9"/>
      <c r="K77" s="23"/>
      <c r="L77" s="9"/>
      <c r="M77" s="1"/>
      <c r="N77" s="1"/>
    </row>
    <row r="78" spans="4:14" x14ac:dyDescent="0.25">
      <c r="D78" s="30" t="s">
        <v>80</v>
      </c>
      <c r="E78" s="31" t="s">
        <v>81</v>
      </c>
      <c r="F78" s="32" t="s">
        <v>82</v>
      </c>
      <c r="G78" s="32" t="s">
        <v>83</v>
      </c>
      <c r="H78" s="20"/>
      <c r="K78" s="24"/>
      <c r="M78" s="1"/>
    </row>
    <row r="79" spans="4:14" ht="22.5" x14ac:dyDescent="0.25">
      <c r="D79" s="1" t="s">
        <v>50</v>
      </c>
      <c r="E79" s="2" t="s">
        <v>51</v>
      </c>
      <c r="F79" s="43">
        <v>0</v>
      </c>
      <c r="G79" s="28">
        <f>+F79*$K$82</f>
        <v>0</v>
      </c>
      <c r="H79" s="45">
        <v>7999</v>
      </c>
      <c r="I79" s="46">
        <f>+H79/(1+J79)</f>
        <v>6610.7438016528931</v>
      </c>
      <c r="J79" s="25">
        <v>0.21</v>
      </c>
      <c r="K79" s="48">
        <f>+H79/(1+J79)/(1+L79)</f>
        <v>4030.9413424712761</v>
      </c>
      <c r="L79" s="25">
        <v>0.64</v>
      </c>
      <c r="M79" s="15"/>
    </row>
    <row r="80" spans="4:14" ht="18" x14ac:dyDescent="0.25">
      <c r="D80" s="1" t="s">
        <v>52</v>
      </c>
      <c r="E80" s="2" t="s">
        <v>53</v>
      </c>
      <c r="F80" s="43">
        <v>0</v>
      </c>
      <c r="G80" s="28">
        <f>+F80*$K$82</f>
        <v>0</v>
      </c>
      <c r="H80" s="21"/>
      <c r="K80" s="24"/>
    </row>
    <row r="81" spans="4:14" x14ac:dyDescent="0.25">
      <c r="H81" s="20"/>
      <c r="K81" s="24"/>
    </row>
    <row r="82" spans="4:14" ht="18" x14ac:dyDescent="0.25">
      <c r="H82" s="33">
        <f>+H79-M82*H79</f>
        <v>3999.5</v>
      </c>
      <c r="I82" s="12">
        <f>+H82/(1+J82)</f>
        <v>3305.3719008264466</v>
      </c>
      <c r="J82" s="8">
        <v>0.21</v>
      </c>
      <c r="K82" s="47">
        <f>+K79-M82*K79</f>
        <v>2015.4706712356381</v>
      </c>
      <c r="L82" s="8">
        <v>0.64</v>
      </c>
      <c r="M82" s="27">
        <f>+$N$4</f>
        <v>0.5</v>
      </c>
      <c r="N82" s="26" t="s">
        <v>79</v>
      </c>
    </row>
    <row r="83" spans="4:14" x14ac:dyDescent="0.25">
      <c r="K83" s="49" t="s">
        <v>86</v>
      </c>
    </row>
    <row r="88" spans="4:14" ht="22.5" x14ac:dyDescent="0.25">
      <c r="D88" s="53" t="s">
        <v>7</v>
      </c>
      <c r="E88" s="53"/>
      <c r="F88" s="29"/>
      <c r="G88" s="7"/>
      <c r="H88" s="18" t="s">
        <v>76</v>
      </c>
      <c r="I88" s="16" t="s">
        <v>77</v>
      </c>
      <c r="J88" s="17" t="s">
        <v>75</v>
      </c>
      <c r="K88" s="22" t="s">
        <v>85</v>
      </c>
      <c r="L88" s="17" t="s">
        <v>78</v>
      </c>
      <c r="M88" s="1"/>
    </row>
    <row r="89" spans="4:14" ht="22.5" x14ac:dyDescent="0.25">
      <c r="D89" s="53"/>
      <c r="E89" s="53"/>
      <c r="F89" s="29"/>
      <c r="G89" s="7"/>
      <c r="H89" s="19"/>
      <c r="I89" s="11"/>
      <c r="J89" s="9"/>
      <c r="K89" s="23"/>
      <c r="L89" s="9"/>
      <c r="M89" s="1"/>
      <c r="N89" s="1"/>
    </row>
    <row r="90" spans="4:14" x14ac:dyDescent="0.25">
      <c r="D90" s="30" t="s">
        <v>80</v>
      </c>
      <c r="E90" s="31" t="s">
        <v>81</v>
      </c>
      <c r="F90" s="32" t="s">
        <v>82</v>
      </c>
      <c r="G90" s="32" t="s">
        <v>83</v>
      </c>
      <c r="H90" s="20"/>
      <c r="K90" s="24"/>
      <c r="M90" s="1"/>
    </row>
    <row r="91" spans="4:14" ht="22.5" x14ac:dyDescent="0.25">
      <c r="D91" s="1" t="s">
        <v>47</v>
      </c>
      <c r="E91" s="2" t="s">
        <v>7</v>
      </c>
      <c r="F91" s="43">
        <v>0</v>
      </c>
      <c r="G91" s="28">
        <f>+F91*$K$94</f>
        <v>0</v>
      </c>
      <c r="H91" s="45">
        <v>3499</v>
      </c>
      <c r="I91" s="46">
        <f>+H91/(1+J91)</f>
        <v>2891.7355371900826</v>
      </c>
      <c r="J91" s="25">
        <v>0.21</v>
      </c>
      <c r="K91" s="48">
        <f>+H91/(1+J91)/(1+L91)</f>
        <v>1763.2533763354161</v>
      </c>
      <c r="L91" s="25">
        <v>0.64</v>
      </c>
      <c r="M91" s="15"/>
    </row>
    <row r="92" spans="4:14" ht="18" x14ac:dyDescent="0.25">
      <c r="D92" s="1" t="s">
        <v>48</v>
      </c>
      <c r="E92" s="2" t="s">
        <v>49</v>
      </c>
      <c r="F92" s="43">
        <v>0</v>
      </c>
      <c r="G92" s="28">
        <f>+F92*$K$94</f>
        <v>0</v>
      </c>
      <c r="H92" s="21"/>
      <c r="K92" s="24"/>
    </row>
    <row r="93" spans="4:14" x14ac:dyDescent="0.25">
      <c r="H93" s="20"/>
      <c r="K93" s="24"/>
    </row>
    <row r="94" spans="4:14" ht="18" x14ac:dyDescent="0.25">
      <c r="H94" s="33">
        <f>+H91-M94*H91</f>
        <v>1749.5</v>
      </c>
      <c r="I94" s="12">
        <f>+H94/(1+J94)</f>
        <v>1445.8677685950413</v>
      </c>
      <c r="J94" s="8">
        <v>0.21</v>
      </c>
      <c r="K94" s="47">
        <f>+K91-M94*K91</f>
        <v>881.62668816770804</v>
      </c>
      <c r="L94" s="8">
        <v>0.64</v>
      </c>
      <c r="M94" s="27">
        <f>+$N$4</f>
        <v>0.5</v>
      </c>
      <c r="N94" s="26" t="s">
        <v>79</v>
      </c>
    </row>
    <row r="95" spans="4:14" x14ac:dyDescent="0.25">
      <c r="K95" s="49" t="s">
        <v>86</v>
      </c>
    </row>
  </sheetData>
  <sheetProtection sheet="1" objects="1" scenarios="1"/>
  <mergeCells count="8">
    <mergeCell ref="D6:E7"/>
    <mergeCell ref="D53:E54"/>
    <mergeCell ref="D65:E66"/>
    <mergeCell ref="D88:E89"/>
    <mergeCell ref="D76:E77"/>
    <mergeCell ref="D17:E18"/>
    <mergeCell ref="D28:E29"/>
    <mergeCell ref="D40:E4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F42B-02F4-4CE2-B7AD-7C33C965E524}">
  <dimension ref="A1:P100"/>
  <sheetViews>
    <sheetView showGridLines="0" showRowColHeaders="0" zoomScale="80" zoomScaleNormal="80" workbookViewId="0">
      <pane ySplit="4" topLeftCell="A5" activePane="bottomLeft" state="frozen"/>
      <selection pane="bottomLeft" activeCell="D6" sqref="D6"/>
    </sheetView>
  </sheetViews>
  <sheetFormatPr baseColWidth="10" defaultRowHeight="15" x14ac:dyDescent="0.25"/>
  <cols>
    <col min="1" max="1" width="4.85546875" customWidth="1"/>
    <col min="4" max="4" width="37.28515625" style="5" bestFit="1" customWidth="1"/>
    <col min="5" max="5" width="40.42578125" style="4" customWidth="1"/>
    <col min="6" max="6" width="15.140625" style="6" customWidth="1"/>
    <col min="7" max="7" width="17" style="4" customWidth="1"/>
    <col min="8" max="8" width="17.28515625" style="13" bestFit="1" customWidth="1"/>
    <col min="9" max="9" width="11.42578125" style="10" bestFit="1" customWidth="1"/>
    <col min="10" max="10" width="5" style="8" bestFit="1" customWidth="1"/>
    <col min="11" max="11" width="21.7109375" style="6" bestFit="1" customWidth="1"/>
    <col min="12" max="13" width="11.42578125" style="8"/>
  </cols>
  <sheetData>
    <row r="1" spans="1:16" x14ac:dyDescent="0.25">
      <c r="A1" s="34"/>
      <c r="B1" s="34"/>
      <c r="C1" s="34"/>
      <c r="D1" s="35"/>
      <c r="E1" s="36"/>
      <c r="F1" s="37"/>
      <c r="G1" s="36"/>
      <c r="H1" s="38"/>
      <c r="I1" s="39"/>
      <c r="J1" s="40"/>
      <c r="K1" s="37"/>
      <c r="L1" s="40"/>
      <c r="M1" s="40"/>
      <c r="N1" s="34"/>
      <c r="O1" s="34"/>
      <c r="P1" s="34"/>
    </row>
    <row r="2" spans="1:16" x14ac:dyDescent="0.25">
      <c r="A2" s="34"/>
      <c r="B2" s="34"/>
      <c r="C2" s="34"/>
      <c r="D2" s="35"/>
      <c r="E2" s="36"/>
      <c r="F2" s="37"/>
      <c r="G2" s="36"/>
      <c r="H2" s="38"/>
      <c r="I2" s="39"/>
      <c r="J2" s="40"/>
      <c r="K2" s="37"/>
      <c r="L2" s="40"/>
      <c r="M2" s="40"/>
      <c r="N2" s="34"/>
      <c r="O2" s="34"/>
      <c r="P2" s="34"/>
    </row>
    <row r="3" spans="1:16" x14ac:dyDescent="0.25">
      <c r="A3" s="34"/>
      <c r="B3" s="34"/>
      <c r="C3" s="34"/>
      <c r="D3" s="35"/>
      <c r="E3" s="36"/>
      <c r="F3" s="37"/>
      <c r="G3" s="36"/>
      <c r="H3" s="38"/>
      <c r="I3" s="39"/>
      <c r="J3" s="40"/>
      <c r="K3" s="37"/>
      <c r="L3" s="40"/>
      <c r="M3" s="40"/>
      <c r="N3" s="34"/>
      <c r="O3" s="34"/>
      <c r="P3" s="34"/>
    </row>
    <row r="4" spans="1:16" ht="15.75" x14ac:dyDescent="0.25">
      <c r="E4" s="44" t="s">
        <v>83</v>
      </c>
      <c r="F4" s="52">
        <f>+SUM(F50,F12:F15,F24:F25,F36:F37,F51,F61:F62,F73:F75,F85:F86,F97)</f>
        <v>0</v>
      </c>
      <c r="G4" s="51">
        <f>+SUM(G12:G15,G24:G25,G36:G37,G50:G51,G61:G62,G73:G74,G85:G86,G97,)</f>
        <v>0</v>
      </c>
      <c r="M4" s="41" t="s">
        <v>84</v>
      </c>
      <c r="N4" s="41">
        <v>0.25</v>
      </c>
    </row>
    <row r="9" spans="1:16" ht="22.5" x14ac:dyDescent="0.25">
      <c r="D9" s="53" t="s">
        <v>0</v>
      </c>
      <c r="E9" s="53"/>
      <c r="F9" s="29"/>
      <c r="G9" s="7"/>
      <c r="H9" s="18" t="s">
        <v>76</v>
      </c>
      <c r="I9" s="16" t="s">
        <v>77</v>
      </c>
      <c r="J9" s="17" t="s">
        <v>75</v>
      </c>
      <c r="K9" s="22" t="s">
        <v>85</v>
      </c>
      <c r="L9" s="17" t="s">
        <v>78</v>
      </c>
      <c r="M9" s="1"/>
    </row>
    <row r="10" spans="1:16" ht="22.5" x14ac:dyDescent="0.25">
      <c r="D10" s="53"/>
      <c r="E10" s="53"/>
      <c r="F10" s="29"/>
      <c r="G10" s="7"/>
      <c r="H10" s="19"/>
      <c r="I10" s="11"/>
      <c r="J10" s="9"/>
      <c r="K10" s="23"/>
      <c r="L10" s="9"/>
      <c r="M10" s="1"/>
      <c r="N10" s="1"/>
    </row>
    <row r="11" spans="1:16" x14ac:dyDescent="0.25">
      <c r="D11" s="30" t="s">
        <v>80</v>
      </c>
      <c r="E11" s="31" t="s">
        <v>81</v>
      </c>
      <c r="F11" s="32" t="s">
        <v>82</v>
      </c>
      <c r="G11" s="32" t="s">
        <v>83</v>
      </c>
      <c r="H11" s="20"/>
      <c r="K11" s="24"/>
      <c r="M11" s="1"/>
    </row>
    <row r="12" spans="1:16" ht="15" customHeight="1" x14ac:dyDescent="0.25">
      <c r="D12" s="1" t="s">
        <v>15</v>
      </c>
      <c r="E12" s="2" t="s">
        <v>16</v>
      </c>
      <c r="F12" s="43">
        <v>0</v>
      </c>
      <c r="G12" s="28">
        <f>+F12*$K$15</f>
        <v>0</v>
      </c>
      <c r="H12" s="45">
        <v>15499</v>
      </c>
      <c r="I12" s="46">
        <f>+H12/(1+J12)</f>
        <v>12809.09090909091</v>
      </c>
      <c r="J12" s="25">
        <v>0.21</v>
      </c>
      <c r="K12" s="48">
        <f>+H12/(1+J12)/(1+L12)</f>
        <v>7810.4212860310417</v>
      </c>
      <c r="L12" s="25">
        <v>0.64</v>
      </c>
      <c r="M12" s="15"/>
    </row>
    <row r="13" spans="1:16" ht="15" customHeight="1" x14ac:dyDescent="0.25">
      <c r="D13" s="1" t="s">
        <v>17</v>
      </c>
      <c r="E13" s="2" t="s">
        <v>18</v>
      </c>
      <c r="F13" s="43">
        <v>0</v>
      </c>
      <c r="G13" s="28">
        <f>+F13*$K$15</f>
        <v>0</v>
      </c>
      <c r="H13" s="10"/>
      <c r="J13" s="10"/>
      <c r="K13" s="24"/>
    </row>
    <row r="14" spans="1:16" x14ac:dyDescent="0.25">
      <c r="D14" s="1" t="s">
        <v>15</v>
      </c>
      <c r="E14" s="2" t="s">
        <v>16</v>
      </c>
      <c r="F14" s="43">
        <v>0</v>
      </c>
      <c r="G14" s="28">
        <f>+F14*$K$15</f>
        <v>0</v>
      </c>
      <c r="H14" s="10"/>
      <c r="J14" s="10"/>
      <c r="K14" s="24"/>
    </row>
    <row r="15" spans="1:16" ht="18" x14ac:dyDescent="0.25">
      <c r="D15" s="1" t="s">
        <v>17</v>
      </c>
      <c r="E15" s="2" t="s">
        <v>18</v>
      </c>
      <c r="F15" s="43">
        <v>0</v>
      </c>
      <c r="G15" s="28">
        <f>+F15*$K$15</f>
        <v>0</v>
      </c>
      <c r="H15" s="10"/>
      <c r="J15" s="10"/>
      <c r="K15" s="47">
        <f>+K12-M15*K12</f>
        <v>5857.8159645232809</v>
      </c>
      <c r="L15" s="8">
        <v>0.64</v>
      </c>
      <c r="M15" s="27">
        <f>+$N$4</f>
        <v>0.25</v>
      </c>
      <c r="N15" s="26" t="s">
        <v>79</v>
      </c>
    </row>
    <row r="16" spans="1:16" x14ac:dyDescent="0.25">
      <c r="K16" s="49" t="s">
        <v>86</v>
      </c>
    </row>
    <row r="18" spans="4:14" x14ac:dyDescent="0.25">
      <c r="K18" s="14"/>
    </row>
    <row r="21" spans="4:14" ht="15" customHeight="1" x14ac:dyDescent="0.25">
      <c r="D21" s="53" t="s">
        <v>1</v>
      </c>
      <c r="E21" s="53"/>
      <c r="F21" s="29"/>
      <c r="G21" s="7"/>
      <c r="H21" s="18" t="s">
        <v>76</v>
      </c>
      <c r="I21" s="16" t="s">
        <v>77</v>
      </c>
      <c r="J21" s="17" t="s">
        <v>75</v>
      </c>
      <c r="K21" s="22" t="s">
        <v>85</v>
      </c>
      <c r="L21" s="17" t="s">
        <v>78</v>
      </c>
      <c r="M21" s="1"/>
    </row>
    <row r="22" spans="4:14" ht="15" customHeight="1" x14ac:dyDescent="0.25">
      <c r="D22" s="53"/>
      <c r="E22" s="53"/>
      <c r="F22" s="29"/>
      <c r="G22" s="7"/>
      <c r="H22" s="19"/>
      <c r="I22" s="11"/>
      <c r="J22" s="9"/>
      <c r="K22" s="23"/>
      <c r="L22" s="9"/>
      <c r="M22" s="1"/>
      <c r="N22" s="1"/>
    </row>
    <row r="23" spans="4:14" x14ac:dyDescent="0.25">
      <c r="D23" s="30" t="s">
        <v>80</v>
      </c>
      <c r="E23" s="31" t="s">
        <v>81</v>
      </c>
      <c r="F23" s="32" t="s">
        <v>82</v>
      </c>
      <c r="G23" s="32" t="s">
        <v>83</v>
      </c>
      <c r="H23" s="20"/>
      <c r="K23" s="24"/>
      <c r="M23" s="1"/>
    </row>
    <row r="24" spans="4:14" ht="22.5" x14ac:dyDescent="0.25">
      <c r="D24" s="1" t="s">
        <v>19</v>
      </c>
      <c r="E24" s="2" t="s">
        <v>20</v>
      </c>
      <c r="F24" s="43">
        <v>0</v>
      </c>
      <c r="G24" s="28">
        <f>+F24*$K$27</f>
        <v>0</v>
      </c>
      <c r="H24" s="45">
        <v>9499</v>
      </c>
      <c r="I24" s="46">
        <f>+H24/(1+J24)</f>
        <v>7850.4132231404965</v>
      </c>
      <c r="J24" s="25">
        <v>0.21</v>
      </c>
      <c r="K24" s="48">
        <f>+H24/(1+J24)/(1+L24)</f>
        <v>4786.8373311832293</v>
      </c>
      <c r="L24" s="25">
        <v>0.64</v>
      </c>
      <c r="M24" s="15"/>
    </row>
    <row r="25" spans="4:14" x14ac:dyDescent="0.25">
      <c r="D25" s="1" t="s">
        <v>21</v>
      </c>
      <c r="E25" s="2" t="s">
        <v>22</v>
      </c>
      <c r="F25" s="43">
        <v>0</v>
      </c>
      <c r="G25" s="28">
        <f>+F25*$K$27</f>
        <v>0</v>
      </c>
      <c r="I25" s="13"/>
      <c r="J25" s="13"/>
      <c r="K25" s="24"/>
    </row>
    <row r="26" spans="4:14" x14ac:dyDescent="0.25">
      <c r="F26" s="4"/>
      <c r="I26" s="13"/>
      <c r="J26" s="13"/>
      <c r="K26" s="24"/>
    </row>
    <row r="27" spans="4:14" ht="18" x14ac:dyDescent="0.25">
      <c r="F27" s="4"/>
      <c r="I27" s="13"/>
      <c r="J27" s="13"/>
      <c r="K27" s="47">
        <f>+K24-M27*K24</f>
        <v>3590.1279983874219</v>
      </c>
      <c r="L27" s="8">
        <v>0.64</v>
      </c>
      <c r="M27" s="27">
        <f>+$N$4</f>
        <v>0.25</v>
      </c>
      <c r="N27" s="26" t="s">
        <v>79</v>
      </c>
    </row>
    <row r="28" spans="4:14" x14ac:dyDescent="0.25">
      <c r="K28" s="49" t="s">
        <v>86</v>
      </c>
    </row>
    <row r="33" spans="4:14" ht="22.5" x14ac:dyDescent="0.25">
      <c r="D33" s="53" t="s">
        <v>6</v>
      </c>
      <c r="E33" s="53"/>
      <c r="F33" s="29"/>
      <c r="G33" s="7"/>
      <c r="H33" s="18" t="s">
        <v>76</v>
      </c>
      <c r="I33" s="16" t="s">
        <v>77</v>
      </c>
      <c r="J33" s="17" t="s">
        <v>75</v>
      </c>
      <c r="K33" s="22" t="s">
        <v>85</v>
      </c>
      <c r="L33" s="17" t="s">
        <v>78</v>
      </c>
      <c r="M33" s="1"/>
    </row>
    <row r="34" spans="4:14" ht="22.5" x14ac:dyDescent="0.25">
      <c r="D34" s="53"/>
      <c r="E34" s="53"/>
      <c r="F34" s="29"/>
      <c r="G34" s="7"/>
      <c r="H34" s="19"/>
      <c r="I34" s="11"/>
      <c r="J34" s="9"/>
      <c r="K34" s="23"/>
      <c r="L34" s="9"/>
      <c r="M34" s="1"/>
      <c r="N34" s="1"/>
    </row>
    <row r="35" spans="4:14" x14ac:dyDescent="0.25">
      <c r="D35" s="30" t="s">
        <v>80</v>
      </c>
      <c r="E35" s="31" t="s">
        <v>81</v>
      </c>
      <c r="F35" s="32" t="s">
        <v>82</v>
      </c>
      <c r="G35" s="32" t="s">
        <v>83</v>
      </c>
      <c r="H35" s="20"/>
      <c r="K35" s="24"/>
      <c r="M35" s="1"/>
    </row>
    <row r="36" spans="4:14" ht="22.5" x14ac:dyDescent="0.25">
      <c r="D36" s="1" t="s">
        <v>24</v>
      </c>
      <c r="E36" s="2" t="s">
        <v>6</v>
      </c>
      <c r="F36" s="43">
        <v>0</v>
      </c>
      <c r="G36" s="28">
        <f>+F36*$K$39</f>
        <v>0</v>
      </c>
      <c r="H36" s="45">
        <v>15499</v>
      </c>
      <c r="I36" s="46">
        <f>+H36/(1+J36)</f>
        <v>12809.09090909091</v>
      </c>
      <c r="J36" s="25">
        <v>0.21</v>
      </c>
      <c r="K36" s="48">
        <f>+H36/(1+J36)/(1+L36)</f>
        <v>7810.4212860310417</v>
      </c>
      <c r="L36" s="25">
        <v>0.64</v>
      </c>
      <c r="M36" s="15"/>
    </row>
    <row r="37" spans="4:14" ht="18" x14ac:dyDescent="0.25">
      <c r="D37" s="1" t="s">
        <v>25</v>
      </c>
      <c r="E37" s="2" t="s">
        <v>26</v>
      </c>
      <c r="F37" s="43">
        <v>0</v>
      </c>
      <c r="G37" s="28">
        <f>+F37*$K$39</f>
        <v>0</v>
      </c>
      <c r="H37" s="21"/>
      <c r="K37" s="24"/>
    </row>
    <row r="38" spans="4:14" x14ac:dyDescent="0.25">
      <c r="F38" s="4"/>
      <c r="H38" s="20"/>
      <c r="K38" s="24"/>
    </row>
    <row r="39" spans="4:14" ht="18" x14ac:dyDescent="0.25">
      <c r="F39" s="4"/>
      <c r="H39" s="33">
        <f>+H36-M39*H36</f>
        <v>11624.25</v>
      </c>
      <c r="I39" s="12">
        <f>+H39/(1+J39)</f>
        <v>9606.818181818182</v>
      </c>
      <c r="J39" s="8">
        <v>0.21</v>
      </c>
      <c r="K39" s="47">
        <f>+K36-M39*K36</f>
        <v>5857.8159645232809</v>
      </c>
      <c r="L39" s="8">
        <v>0.64</v>
      </c>
      <c r="M39" s="27">
        <f>+$N$4</f>
        <v>0.25</v>
      </c>
      <c r="N39" s="26" t="s">
        <v>79</v>
      </c>
    </row>
    <row r="40" spans="4:14" x14ac:dyDescent="0.25">
      <c r="K40" s="49" t="s">
        <v>86</v>
      </c>
    </row>
    <row r="47" spans="4:14" ht="22.5" x14ac:dyDescent="0.25">
      <c r="D47" s="53" t="s">
        <v>23</v>
      </c>
      <c r="E47" s="53"/>
      <c r="F47" s="29"/>
      <c r="G47" s="7"/>
      <c r="H47" s="18" t="s">
        <v>76</v>
      </c>
      <c r="I47" s="16" t="s">
        <v>77</v>
      </c>
      <c r="J47" s="17" t="s">
        <v>75</v>
      </c>
      <c r="K47" s="22" t="s">
        <v>85</v>
      </c>
      <c r="L47" s="17" t="s">
        <v>78</v>
      </c>
      <c r="M47" s="1"/>
    </row>
    <row r="48" spans="4:14" ht="22.5" x14ac:dyDescent="0.25">
      <c r="D48" s="53"/>
      <c r="E48" s="53"/>
      <c r="F48" s="29"/>
      <c r="G48" s="7"/>
      <c r="H48" s="19"/>
      <c r="I48" s="11"/>
      <c r="J48" s="9"/>
      <c r="K48" s="23"/>
      <c r="L48" s="9"/>
      <c r="M48" s="1"/>
      <c r="N48" s="1"/>
    </row>
    <row r="49" spans="4:14" x14ac:dyDescent="0.25">
      <c r="D49" s="30" t="s">
        <v>80</v>
      </c>
      <c r="E49" s="31" t="s">
        <v>81</v>
      </c>
      <c r="F49" s="32" t="s">
        <v>82</v>
      </c>
      <c r="G49" s="32" t="s">
        <v>83</v>
      </c>
      <c r="H49" s="20"/>
      <c r="K49" s="24"/>
      <c r="M49" s="1"/>
    </row>
    <row r="50" spans="4:14" ht="22.5" x14ac:dyDescent="0.25">
      <c r="D50" s="1" t="s">
        <v>27</v>
      </c>
      <c r="E50" s="2" t="s">
        <v>28</v>
      </c>
      <c r="F50" s="43">
        <v>0</v>
      </c>
      <c r="G50" s="28">
        <f>+F50*$K$53</f>
        <v>0</v>
      </c>
      <c r="H50" s="45">
        <v>9499</v>
      </c>
      <c r="I50" s="46">
        <f>+H50/(1+J50)</f>
        <v>7850.4132231404965</v>
      </c>
      <c r="J50" s="25">
        <v>0.21</v>
      </c>
      <c r="K50" s="48">
        <f>+H50/(1+J50)/(1+L50)</f>
        <v>4786.8373311832293</v>
      </c>
      <c r="L50" s="25">
        <v>0.64</v>
      </c>
      <c r="M50" s="15"/>
    </row>
    <row r="51" spans="4:14" ht="18" x14ac:dyDescent="0.25">
      <c r="D51" s="1" t="s">
        <v>29</v>
      </c>
      <c r="E51" s="2" t="s">
        <v>30</v>
      </c>
      <c r="F51" s="43">
        <v>0</v>
      </c>
      <c r="G51" s="28">
        <f>+F51*$K$53</f>
        <v>0</v>
      </c>
      <c r="H51" s="21"/>
      <c r="K51" s="24"/>
    </row>
    <row r="52" spans="4:14" x14ac:dyDescent="0.25">
      <c r="F52" s="4"/>
      <c r="H52" s="20"/>
      <c r="K52" s="24"/>
    </row>
    <row r="53" spans="4:14" ht="18" x14ac:dyDescent="0.25">
      <c r="F53" s="4"/>
      <c r="H53" s="33">
        <f>+H50-M53*H50</f>
        <v>7124.25</v>
      </c>
      <c r="I53" s="12">
        <f>+H53/(1+J53)</f>
        <v>5887.8099173553719</v>
      </c>
      <c r="J53" s="8">
        <v>0.21</v>
      </c>
      <c r="K53" s="47">
        <f>+K50-M53*K50</f>
        <v>3590.1279983874219</v>
      </c>
      <c r="L53" s="8">
        <v>0.64</v>
      </c>
      <c r="M53" s="27">
        <f>+$N$4</f>
        <v>0.25</v>
      </c>
      <c r="N53" s="26" t="s">
        <v>79</v>
      </c>
    </row>
    <row r="54" spans="4:14" x14ac:dyDescent="0.25">
      <c r="K54" s="49" t="s">
        <v>86</v>
      </c>
    </row>
    <row r="58" spans="4:14" ht="15" customHeight="1" x14ac:dyDescent="0.25">
      <c r="D58" s="53" t="s">
        <v>2</v>
      </c>
      <c r="E58" s="53"/>
      <c r="F58" s="29"/>
      <c r="G58" s="7"/>
      <c r="H58" s="18" t="s">
        <v>76</v>
      </c>
      <c r="I58" s="16" t="s">
        <v>77</v>
      </c>
      <c r="J58" s="17" t="s">
        <v>75</v>
      </c>
      <c r="K58" s="22" t="s">
        <v>85</v>
      </c>
      <c r="L58" s="17" t="s">
        <v>78</v>
      </c>
      <c r="M58" s="1"/>
    </row>
    <row r="59" spans="4:14" ht="22.5" x14ac:dyDescent="0.25">
      <c r="D59" s="53"/>
      <c r="E59" s="53"/>
      <c r="F59" s="29"/>
      <c r="G59" s="7"/>
      <c r="H59" s="19"/>
      <c r="I59" s="11"/>
      <c r="J59" s="9"/>
      <c r="K59" s="23"/>
      <c r="L59" s="9"/>
      <c r="M59" s="1"/>
      <c r="N59" s="1"/>
    </row>
    <row r="60" spans="4:14" x14ac:dyDescent="0.25">
      <c r="D60" s="30" t="s">
        <v>80</v>
      </c>
      <c r="E60" s="31" t="s">
        <v>81</v>
      </c>
      <c r="F60" s="32" t="s">
        <v>82</v>
      </c>
      <c r="G60" s="32" t="s">
        <v>83</v>
      </c>
      <c r="H60" s="20"/>
      <c r="K60" s="24"/>
      <c r="M60" s="1"/>
    </row>
    <row r="61" spans="4:14" ht="22.5" x14ac:dyDescent="0.25">
      <c r="D61" s="3" t="s">
        <v>31</v>
      </c>
      <c r="E61" s="2" t="s">
        <v>32</v>
      </c>
      <c r="F61" s="43">
        <v>0</v>
      </c>
      <c r="G61" s="28">
        <f>+F61*$K$64</f>
        <v>0</v>
      </c>
      <c r="H61" s="45">
        <v>9499</v>
      </c>
      <c r="I61" s="46">
        <f>+H61/(1+J61)</f>
        <v>7850.4132231404965</v>
      </c>
      <c r="J61" s="25">
        <v>0.21</v>
      </c>
      <c r="K61" s="48">
        <f>+H61/(1+J61)/(1+L61)</f>
        <v>4816.2044313745382</v>
      </c>
      <c r="L61" s="25">
        <v>0.63</v>
      </c>
      <c r="M61" s="15"/>
    </row>
    <row r="62" spans="4:14" ht="18" x14ac:dyDescent="0.25">
      <c r="D62" s="3" t="s">
        <v>33</v>
      </c>
      <c r="E62" s="2" t="s">
        <v>34</v>
      </c>
      <c r="F62" s="43">
        <v>0</v>
      </c>
      <c r="G62" s="28">
        <f>+F62*$K$64</f>
        <v>0</v>
      </c>
      <c r="H62" s="21"/>
      <c r="K62" s="24"/>
    </row>
    <row r="63" spans="4:14" x14ac:dyDescent="0.25">
      <c r="H63" s="20"/>
      <c r="K63" s="24"/>
    </row>
    <row r="64" spans="4:14" ht="18" x14ac:dyDescent="0.25">
      <c r="H64" s="33">
        <f>+H61-M64*H61</f>
        <v>7124.25</v>
      </c>
      <c r="I64" s="12">
        <f>+H64/(1+J64)</f>
        <v>5887.8099173553719</v>
      </c>
      <c r="J64" s="8">
        <v>0.21</v>
      </c>
      <c r="K64" s="47">
        <f>+K61-M64*K61</f>
        <v>3612.1533235309034</v>
      </c>
      <c r="L64" s="8">
        <v>0.63</v>
      </c>
      <c r="M64" s="27">
        <f>+$N$4</f>
        <v>0.25</v>
      </c>
      <c r="N64" s="26" t="s">
        <v>79</v>
      </c>
    </row>
    <row r="65" spans="4:14" x14ac:dyDescent="0.25">
      <c r="K65" s="49" t="s">
        <v>86</v>
      </c>
    </row>
    <row r="70" spans="4:14" ht="15" customHeight="1" x14ac:dyDescent="0.25">
      <c r="D70" s="53" t="s">
        <v>3</v>
      </c>
      <c r="E70" s="53"/>
      <c r="F70" s="29"/>
      <c r="G70" s="7"/>
      <c r="H70" s="18" t="s">
        <v>76</v>
      </c>
      <c r="I70" s="16" t="s">
        <v>77</v>
      </c>
      <c r="J70" s="17" t="s">
        <v>75</v>
      </c>
      <c r="K70" s="22" t="s">
        <v>85</v>
      </c>
      <c r="L70" s="17" t="s">
        <v>78</v>
      </c>
      <c r="M70" s="1"/>
    </row>
    <row r="71" spans="4:14" ht="22.5" x14ac:dyDescent="0.25">
      <c r="D71" s="53"/>
      <c r="E71" s="53"/>
      <c r="F71" s="29"/>
      <c r="G71" s="7"/>
      <c r="H71" s="19"/>
      <c r="I71" s="11"/>
      <c r="J71" s="9"/>
      <c r="K71" s="23"/>
      <c r="L71" s="9"/>
      <c r="M71" s="1"/>
      <c r="N71" s="1"/>
    </row>
    <row r="72" spans="4:14" x14ac:dyDescent="0.25">
      <c r="D72" s="30" t="s">
        <v>80</v>
      </c>
      <c r="E72" s="31" t="s">
        <v>81</v>
      </c>
      <c r="F72" s="32" t="s">
        <v>82</v>
      </c>
      <c r="G72" s="32" t="s">
        <v>83</v>
      </c>
      <c r="H72" s="20"/>
      <c r="K72" s="24"/>
      <c r="M72" s="1"/>
    </row>
    <row r="73" spans="4:14" ht="22.5" x14ac:dyDescent="0.25">
      <c r="D73" s="1" t="s">
        <v>35</v>
      </c>
      <c r="E73" s="2" t="s">
        <v>36</v>
      </c>
      <c r="F73" s="43">
        <v>0</v>
      </c>
      <c r="G73" s="28">
        <f>+F73*$K$76</f>
        <v>0</v>
      </c>
      <c r="H73" s="45">
        <v>15499</v>
      </c>
      <c r="I73" s="46">
        <f>+H73/(1+J73)</f>
        <v>12809.09090909091</v>
      </c>
      <c r="J73" s="25">
        <v>0.21</v>
      </c>
      <c r="K73" s="48">
        <f>+H73/(1+J73)/(1+L73)</f>
        <v>7716.3198247535593</v>
      </c>
      <c r="L73" s="25">
        <v>0.66</v>
      </c>
      <c r="M73" s="15"/>
    </row>
    <row r="74" spans="4:14" ht="18" x14ac:dyDescent="0.25">
      <c r="D74" s="1" t="s">
        <v>37</v>
      </c>
      <c r="E74" s="2" t="s">
        <v>38</v>
      </c>
      <c r="F74" s="43">
        <v>0</v>
      </c>
      <c r="G74" s="28">
        <f>+F74*$K$76</f>
        <v>0</v>
      </c>
      <c r="H74" s="21"/>
      <c r="K74" s="24"/>
    </row>
    <row r="75" spans="4:14" x14ac:dyDescent="0.25">
      <c r="H75" s="20"/>
      <c r="K75" s="24"/>
    </row>
    <row r="76" spans="4:14" ht="18" x14ac:dyDescent="0.25">
      <c r="H76" s="33">
        <f>+H73-M76*H73</f>
        <v>11624.25</v>
      </c>
      <c r="I76" s="12">
        <f>+H76/(1+J76)</f>
        <v>9606.818181818182</v>
      </c>
      <c r="J76" s="8">
        <v>0.21</v>
      </c>
      <c r="K76" s="47">
        <f>+K73-M76*K73</f>
        <v>5787.2398685651697</v>
      </c>
      <c r="L76" s="8">
        <v>0.66</v>
      </c>
      <c r="M76" s="27">
        <f>+$N$4</f>
        <v>0.25</v>
      </c>
      <c r="N76" s="26" t="s">
        <v>79</v>
      </c>
    </row>
    <row r="77" spans="4:14" x14ac:dyDescent="0.25">
      <c r="K77" s="49" t="s">
        <v>86</v>
      </c>
    </row>
    <row r="82" spans="1:16" ht="22.5" x14ac:dyDescent="0.25">
      <c r="D82" s="53" t="s">
        <v>13</v>
      </c>
      <c r="E82" s="53"/>
      <c r="F82" s="29"/>
      <c r="G82" s="7"/>
    </row>
    <row r="83" spans="1:16" ht="22.5" x14ac:dyDescent="0.25">
      <c r="D83" s="53"/>
      <c r="E83" s="53"/>
      <c r="F83" s="29"/>
      <c r="G83" s="7"/>
    </row>
    <row r="84" spans="1:16" ht="15" customHeight="1" x14ac:dyDescent="0.25">
      <c r="D84" s="30" t="s">
        <v>80</v>
      </c>
      <c r="E84" s="31" t="s">
        <v>81</v>
      </c>
      <c r="F84" s="32" t="s">
        <v>82</v>
      </c>
      <c r="G84" s="32" t="s">
        <v>83</v>
      </c>
      <c r="K84" s="22" t="s">
        <v>85</v>
      </c>
    </row>
    <row r="85" spans="1:16" s="8" customFormat="1" ht="15" customHeight="1" x14ac:dyDescent="0.25">
      <c r="A85"/>
      <c r="B85"/>
      <c r="C85"/>
      <c r="D85" s="1" t="s">
        <v>70</v>
      </c>
      <c r="E85" s="2" t="s">
        <v>71</v>
      </c>
      <c r="F85" s="43">
        <v>0</v>
      </c>
      <c r="G85" s="28">
        <f>+F85*K86</f>
        <v>0</v>
      </c>
      <c r="H85" s="13"/>
      <c r="I85" s="10"/>
      <c r="K85" s="6"/>
      <c r="N85"/>
      <c r="O85"/>
      <c r="P85"/>
    </row>
    <row r="86" spans="1:16" s="8" customFormat="1" ht="22.5" x14ac:dyDescent="0.25">
      <c r="A86"/>
      <c r="B86"/>
      <c r="C86"/>
      <c r="D86" s="1" t="s">
        <v>72</v>
      </c>
      <c r="E86" s="2" t="s">
        <v>73</v>
      </c>
      <c r="F86" s="43">
        <v>0</v>
      </c>
      <c r="G86" s="28">
        <f>+F86*K86</f>
        <v>0</v>
      </c>
      <c r="H86" s="13"/>
      <c r="I86" s="10"/>
      <c r="K86" s="50">
        <v>300</v>
      </c>
      <c r="N86"/>
      <c r="O86"/>
      <c r="P86"/>
    </row>
    <row r="87" spans="1:16" s="8" customFormat="1" ht="22.5" x14ac:dyDescent="0.25">
      <c r="A87"/>
      <c r="B87"/>
      <c r="C87"/>
      <c r="D87" s="5"/>
      <c r="E87" s="4"/>
      <c r="F87" s="6"/>
      <c r="G87" s="4"/>
      <c r="H87" s="13"/>
      <c r="I87" s="10"/>
      <c r="K87" s="42"/>
      <c r="N87"/>
      <c r="O87"/>
      <c r="P87"/>
    </row>
    <row r="92" spans="1:16" s="8" customFormat="1" x14ac:dyDescent="0.25">
      <c r="A92"/>
      <c r="B92"/>
      <c r="C92"/>
      <c r="D92" s="5"/>
      <c r="E92" s="4"/>
      <c r="F92" s="6"/>
      <c r="G92" s="4"/>
      <c r="H92" s="13"/>
      <c r="I92" s="10"/>
      <c r="N92"/>
      <c r="O92"/>
      <c r="P92"/>
    </row>
    <row r="93" spans="1:16" s="8" customFormat="1" x14ac:dyDescent="0.25">
      <c r="A93"/>
      <c r="B93"/>
      <c r="C93"/>
      <c r="D93" s="5"/>
      <c r="E93" s="4"/>
      <c r="F93" s="6"/>
      <c r="G93" s="4"/>
      <c r="H93" s="13"/>
      <c r="I93" s="10"/>
      <c r="N93"/>
      <c r="O93"/>
      <c r="P93"/>
    </row>
    <row r="94" spans="1:16" s="8" customFormat="1" ht="22.5" x14ac:dyDescent="0.25">
      <c r="A94"/>
      <c r="B94"/>
      <c r="C94"/>
      <c r="D94" s="53" t="s">
        <v>14</v>
      </c>
      <c r="E94" s="53"/>
      <c r="F94" s="29"/>
      <c r="G94" s="7"/>
      <c r="H94" s="13"/>
      <c r="I94" s="10"/>
      <c r="N94"/>
      <c r="O94"/>
      <c r="P94"/>
    </row>
    <row r="95" spans="1:16" s="8" customFormat="1" ht="22.5" x14ac:dyDescent="0.25">
      <c r="A95"/>
      <c r="B95"/>
      <c r="C95"/>
      <c r="D95" s="53"/>
      <c r="E95" s="53"/>
      <c r="F95" s="29"/>
      <c r="G95" s="7"/>
      <c r="H95" s="13"/>
      <c r="I95" s="10"/>
      <c r="N95"/>
      <c r="O95"/>
      <c r="P95"/>
    </row>
    <row r="96" spans="1:16" s="8" customFormat="1" ht="15" customHeight="1" x14ac:dyDescent="0.25">
      <c r="A96"/>
      <c r="B96"/>
      <c r="C96"/>
      <c r="D96" s="30" t="s">
        <v>80</v>
      </c>
      <c r="E96" s="31" t="s">
        <v>81</v>
      </c>
      <c r="F96" s="32" t="s">
        <v>82</v>
      </c>
      <c r="G96" s="32" t="s">
        <v>83</v>
      </c>
      <c r="H96" s="13"/>
      <c r="I96" s="10"/>
      <c r="K96" s="22" t="s">
        <v>85</v>
      </c>
      <c r="N96"/>
      <c r="O96"/>
      <c r="P96"/>
    </row>
    <row r="97" spans="1:16" s="8" customFormat="1" ht="15" customHeight="1" x14ac:dyDescent="0.25">
      <c r="A97"/>
      <c r="B97"/>
      <c r="C97"/>
      <c r="D97" s="1" t="s">
        <v>74</v>
      </c>
      <c r="E97" s="2" t="s">
        <v>14</v>
      </c>
      <c r="F97" s="43">
        <v>0</v>
      </c>
      <c r="G97" s="28">
        <f>+F97*K98</f>
        <v>0</v>
      </c>
      <c r="H97" s="13"/>
      <c r="I97" s="10"/>
      <c r="K97" s="6"/>
      <c r="N97"/>
      <c r="O97"/>
      <c r="P97"/>
    </row>
    <row r="98" spans="1:16" s="8" customFormat="1" ht="22.5" x14ac:dyDescent="0.25">
      <c r="A98"/>
      <c r="B98"/>
      <c r="C98"/>
      <c r="D98" s="5"/>
      <c r="E98" s="4"/>
      <c r="F98" s="4"/>
      <c r="G98" s="4"/>
      <c r="H98" s="13"/>
      <c r="I98" s="10"/>
      <c r="K98" s="50">
        <v>300</v>
      </c>
      <c r="N98"/>
      <c r="O98"/>
      <c r="P98"/>
    </row>
    <row r="99" spans="1:16" s="8" customFormat="1" x14ac:dyDescent="0.25">
      <c r="A99"/>
      <c r="B99"/>
      <c r="C99"/>
      <c r="D99" s="5"/>
      <c r="E99" s="4"/>
      <c r="F99" s="6"/>
      <c r="G99" s="4"/>
      <c r="H99" s="13"/>
      <c r="I99" s="10"/>
      <c r="N99"/>
      <c r="O99"/>
      <c r="P99"/>
    </row>
    <row r="100" spans="1:16" s="8" customFormat="1" x14ac:dyDescent="0.25">
      <c r="A100"/>
      <c r="B100"/>
      <c r="C100"/>
      <c r="D100" s="5"/>
      <c r="E100" s="4"/>
      <c r="F100" s="6"/>
      <c r="G100" s="4"/>
      <c r="H100" s="13"/>
      <c r="I100" s="10"/>
      <c r="N100"/>
      <c r="O100"/>
      <c r="P100"/>
    </row>
  </sheetData>
  <sheetProtection sheet="1" objects="1" scenarios="1"/>
  <mergeCells count="8">
    <mergeCell ref="D58:E59"/>
    <mergeCell ref="D70:E71"/>
    <mergeCell ref="D82:E83"/>
    <mergeCell ref="D94:E95"/>
    <mergeCell ref="D9:E10"/>
    <mergeCell ref="D21:E22"/>
    <mergeCell ref="D33:E34"/>
    <mergeCell ref="D47:E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Fundas promo 50%</vt:lpstr>
      <vt:lpstr>Fundas promo 25%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Cardenez</dc:creator>
  <cp:lastModifiedBy>Camila Rumbo</cp:lastModifiedBy>
  <dcterms:created xsi:type="dcterms:W3CDTF">2023-01-17T19:45:37Z</dcterms:created>
  <dcterms:modified xsi:type="dcterms:W3CDTF">2023-02-01T14:29:32Z</dcterms:modified>
</cp:coreProperties>
</file>